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ΔΗΜΟΣ ΑΓΡΙΝΙΟΥ\1. ΠΡΟΜΗΘΕΙΩΝ\4. ΔΙΕΘΝEIΣ ΔΙΑΓΩΝΙΣΜΟΙ\25. ΤΡΟΦΙΜΑ 2027-2028 - 559114\"/>
    </mc:Choice>
  </mc:AlternateContent>
  <bookViews>
    <workbookView xWindow="0" yWindow="0" windowWidth="23040" windowHeight="8400"/>
  </bookViews>
  <sheets>
    <sheet name="ΑΝΑΛΥΤΙΚΟΣ ΠΙΝΑΚΑΣ" sheetId="1" r:id="rId1"/>
    <sheet name="ΣΥΝΟΠΤΙΚΟΣ" sheetId="2" r:id="rId2"/>
    <sheet name="ΕΓΓΥΗΣΗ ΣΥΜΜΕΤΟΧΗΣ" sheetId="3" r:id="rId3"/>
    <sheet name="ΕΓΓΥΗΣΗ ΚΑΛΗΣ ΕΚΤΕΛΕΣΗΣ" sheetId="4" r:id="rId4"/>
  </sheets>
  <definedNames>
    <definedName name="_xlnm.Print_Area" localSheetId="0">'ΑΝΑΛΥΤΙΚΟΣ ΠΙΝΑΚΑΣ'!$B$3:$E$47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6" i="1" l="1"/>
  <c r="H322" i="1"/>
  <c r="H318" i="1"/>
  <c r="H317" i="1"/>
  <c r="H294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3" i="1"/>
  <c r="H272" i="1"/>
  <c r="H271" i="1"/>
  <c r="H270" i="1"/>
  <c r="H266" i="1"/>
  <c r="H265" i="1"/>
  <c r="H264" i="1"/>
  <c r="H263" i="1"/>
  <c r="H262" i="1"/>
  <c r="H261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5" i="1"/>
  <c r="H186" i="1"/>
  <c r="H184" i="1"/>
  <c r="H183" i="1"/>
  <c r="H182" i="1"/>
  <c r="H181" i="1"/>
  <c r="H177" i="1"/>
  <c r="H176" i="1"/>
  <c r="H175" i="1"/>
  <c r="H174" i="1"/>
  <c r="H163" i="1"/>
  <c r="H162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81" i="1"/>
  <c r="H70" i="1"/>
  <c r="H71" i="1"/>
  <c r="H69" i="1"/>
  <c r="H63" i="1"/>
  <c r="H64" i="1" l="1"/>
  <c r="H65" i="1"/>
  <c r="H51" i="1"/>
  <c r="C51" i="4" l="1"/>
  <c r="D51" i="4" s="1"/>
  <c r="C50" i="4"/>
  <c r="D50" i="4" s="1"/>
  <c r="C49" i="4"/>
  <c r="C52" i="4" s="1"/>
  <c r="C51" i="3"/>
  <c r="D51" i="3" s="1"/>
  <c r="C50" i="3"/>
  <c r="D50" i="3" s="1"/>
  <c r="C49" i="3"/>
  <c r="D49" i="3" s="1"/>
  <c r="D52" i="3" l="1"/>
  <c r="D49" i="4"/>
  <c r="D52" i="4" s="1"/>
  <c r="C52" i="3"/>
  <c r="H249" i="1" l="1"/>
  <c r="H250" i="1"/>
  <c r="H251" i="1"/>
  <c r="H252" i="1"/>
  <c r="H253" i="1"/>
  <c r="H247" i="1"/>
  <c r="H248" i="1"/>
  <c r="H244" i="1"/>
  <c r="H245" i="1"/>
  <c r="H246" i="1"/>
  <c r="H241" i="1"/>
  <c r="H242" i="1"/>
  <c r="H243" i="1"/>
  <c r="H237" i="1"/>
  <c r="H238" i="1"/>
  <c r="H239" i="1"/>
  <c r="H240" i="1"/>
  <c r="H235" i="1"/>
  <c r="H236" i="1"/>
  <c r="H233" i="1"/>
  <c r="H234" i="1"/>
  <c r="H231" i="1"/>
  <c r="H232" i="1"/>
  <c r="H229" i="1"/>
  <c r="H230" i="1"/>
  <c r="H226" i="1"/>
  <c r="H227" i="1"/>
  <c r="H228" i="1"/>
  <c r="H223" i="1"/>
  <c r="H224" i="1"/>
  <c r="H225" i="1"/>
  <c r="H220" i="1"/>
  <c r="H221" i="1"/>
  <c r="H222" i="1"/>
  <c r="H219" i="1"/>
  <c r="H254" i="1" l="1"/>
  <c r="C23" i="4" l="1"/>
  <c r="C23" i="3"/>
  <c r="H212" i="1"/>
  <c r="D23" i="3" l="1"/>
  <c r="D23" i="4"/>
  <c r="H339" i="1"/>
  <c r="I339" i="1" s="1"/>
  <c r="J339" i="1" s="1"/>
  <c r="I232" i="1" l="1"/>
  <c r="J232" i="1" s="1"/>
  <c r="H158" i="1"/>
  <c r="I158" i="1" s="1"/>
  <c r="J158" i="1" s="1"/>
  <c r="H157" i="1"/>
  <c r="H338" i="1" l="1"/>
  <c r="E51" i="2"/>
  <c r="D51" i="2"/>
  <c r="C51" i="2"/>
  <c r="H354" i="1"/>
  <c r="I354" i="1" s="1"/>
  <c r="J354" i="1" s="1"/>
  <c r="H353" i="1"/>
  <c r="I353" i="1" s="1"/>
  <c r="J353" i="1" s="1"/>
  <c r="H352" i="1"/>
  <c r="I352" i="1" s="1"/>
  <c r="J352" i="1" s="1"/>
  <c r="H351" i="1"/>
  <c r="H347" i="1"/>
  <c r="I347" i="1" s="1"/>
  <c r="H343" i="1"/>
  <c r="H344" i="1" s="1"/>
  <c r="H337" i="1"/>
  <c r="I337" i="1" s="1"/>
  <c r="J337" i="1" s="1"/>
  <c r="H336" i="1"/>
  <c r="I336" i="1" s="1"/>
  <c r="J336" i="1" s="1"/>
  <c r="H335" i="1"/>
  <c r="I335" i="1" s="1"/>
  <c r="J335" i="1" s="1"/>
  <c r="H334" i="1"/>
  <c r="I334" i="1" s="1"/>
  <c r="J334" i="1" s="1"/>
  <c r="H333" i="1"/>
  <c r="I326" i="1"/>
  <c r="I327" i="1" s="1"/>
  <c r="D36" i="2" s="1"/>
  <c r="H323" i="1"/>
  <c r="I318" i="1"/>
  <c r="J318" i="1" s="1"/>
  <c r="H313" i="1"/>
  <c r="I313" i="1" s="1"/>
  <c r="J313" i="1" s="1"/>
  <c r="H312" i="1"/>
  <c r="I312" i="1" s="1"/>
  <c r="J312" i="1" s="1"/>
  <c r="H311" i="1"/>
  <c r="H307" i="1"/>
  <c r="I307" i="1" s="1"/>
  <c r="J307" i="1" s="1"/>
  <c r="H306" i="1"/>
  <c r="I306" i="1" s="1"/>
  <c r="J306" i="1" s="1"/>
  <c r="H305" i="1"/>
  <c r="I305" i="1" s="1"/>
  <c r="J305" i="1" s="1"/>
  <c r="H304" i="1"/>
  <c r="I304" i="1" s="1"/>
  <c r="J304" i="1" s="1"/>
  <c r="H303" i="1"/>
  <c r="I303" i="1" s="1"/>
  <c r="J303" i="1" s="1"/>
  <c r="H302" i="1"/>
  <c r="H301" i="1"/>
  <c r="I301" i="1" s="1"/>
  <c r="J301" i="1" s="1"/>
  <c r="I294" i="1"/>
  <c r="J294" i="1" s="1"/>
  <c r="J295" i="1" s="1"/>
  <c r="E28" i="2" s="1"/>
  <c r="I290" i="1"/>
  <c r="J290" i="1" s="1"/>
  <c r="I289" i="1"/>
  <c r="J289" i="1" s="1"/>
  <c r="I288" i="1"/>
  <c r="J288" i="1" s="1"/>
  <c r="I287" i="1"/>
  <c r="J287" i="1" s="1"/>
  <c r="I286" i="1"/>
  <c r="J286" i="1" s="1"/>
  <c r="I285" i="1"/>
  <c r="J285" i="1" s="1"/>
  <c r="I284" i="1"/>
  <c r="J284" i="1" s="1"/>
  <c r="I283" i="1"/>
  <c r="J283" i="1" s="1"/>
  <c r="I282" i="1"/>
  <c r="J282" i="1" s="1"/>
  <c r="I281" i="1"/>
  <c r="J281" i="1" s="1"/>
  <c r="I280" i="1"/>
  <c r="J280" i="1" s="1"/>
  <c r="I279" i="1"/>
  <c r="J279" i="1" s="1"/>
  <c r="I278" i="1"/>
  <c r="J278" i="1" s="1"/>
  <c r="I277" i="1"/>
  <c r="I273" i="1"/>
  <c r="J273" i="1" s="1"/>
  <c r="I272" i="1"/>
  <c r="J272" i="1" s="1"/>
  <c r="I271" i="1"/>
  <c r="J271" i="1" s="1"/>
  <c r="I270" i="1"/>
  <c r="I266" i="1"/>
  <c r="I265" i="1"/>
  <c r="J265" i="1" s="1"/>
  <c r="I264" i="1"/>
  <c r="J264" i="1" s="1"/>
  <c r="I263" i="1"/>
  <c r="J263" i="1" s="1"/>
  <c r="I262" i="1"/>
  <c r="J262" i="1" s="1"/>
  <c r="H257" i="1"/>
  <c r="H258" i="1" s="1"/>
  <c r="I253" i="1"/>
  <c r="J253" i="1" s="1"/>
  <c r="I252" i="1"/>
  <c r="J252" i="1" s="1"/>
  <c r="I251" i="1"/>
  <c r="J251" i="1" s="1"/>
  <c r="I250" i="1"/>
  <c r="J250" i="1" s="1"/>
  <c r="I249" i="1"/>
  <c r="J249" i="1" s="1"/>
  <c r="I248" i="1"/>
  <c r="J248" i="1" s="1"/>
  <c r="I247" i="1"/>
  <c r="J247" i="1" s="1"/>
  <c r="I246" i="1"/>
  <c r="J246" i="1" s="1"/>
  <c r="I245" i="1"/>
  <c r="J245" i="1" s="1"/>
  <c r="I244" i="1"/>
  <c r="J244" i="1" s="1"/>
  <c r="I243" i="1"/>
  <c r="J243" i="1" s="1"/>
  <c r="I242" i="1"/>
  <c r="J242" i="1" s="1"/>
  <c r="I241" i="1"/>
  <c r="J241" i="1" s="1"/>
  <c r="I240" i="1"/>
  <c r="J240" i="1" s="1"/>
  <c r="I239" i="1"/>
  <c r="J239" i="1" s="1"/>
  <c r="I238" i="1"/>
  <c r="J238" i="1" s="1"/>
  <c r="I237" i="1"/>
  <c r="J237" i="1" s="1"/>
  <c r="I236" i="1"/>
  <c r="J236" i="1" s="1"/>
  <c r="I235" i="1"/>
  <c r="J235" i="1" s="1"/>
  <c r="I234" i="1"/>
  <c r="J234" i="1" s="1"/>
  <c r="I233" i="1"/>
  <c r="J233" i="1" s="1"/>
  <c r="I231" i="1"/>
  <c r="J231" i="1" s="1"/>
  <c r="I230" i="1"/>
  <c r="J230" i="1" s="1"/>
  <c r="I229" i="1"/>
  <c r="J229" i="1" s="1"/>
  <c r="I228" i="1"/>
  <c r="J228" i="1" s="1"/>
  <c r="I227" i="1"/>
  <c r="J227" i="1" s="1"/>
  <c r="I226" i="1"/>
  <c r="J226" i="1" s="1"/>
  <c r="I225" i="1"/>
  <c r="J225" i="1" s="1"/>
  <c r="I224" i="1"/>
  <c r="J224" i="1" s="1"/>
  <c r="I223" i="1"/>
  <c r="J223" i="1" s="1"/>
  <c r="I222" i="1"/>
  <c r="J222" i="1" s="1"/>
  <c r="I221" i="1"/>
  <c r="J221" i="1" s="1"/>
  <c r="I220" i="1"/>
  <c r="J220" i="1" s="1"/>
  <c r="I219" i="1"/>
  <c r="H213" i="1"/>
  <c r="I208" i="1"/>
  <c r="J208" i="1" s="1"/>
  <c r="I207" i="1"/>
  <c r="J207" i="1" s="1"/>
  <c r="I206" i="1"/>
  <c r="J206" i="1" s="1"/>
  <c r="I205" i="1"/>
  <c r="J205" i="1" s="1"/>
  <c r="I204" i="1"/>
  <c r="J204" i="1" s="1"/>
  <c r="I203" i="1"/>
  <c r="J203" i="1" s="1"/>
  <c r="I202" i="1"/>
  <c r="J202" i="1" s="1"/>
  <c r="I201" i="1"/>
  <c r="J201" i="1" s="1"/>
  <c r="I200" i="1"/>
  <c r="J200" i="1" s="1"/>
  <c r="I199" i="1"/>
  <c r="J199" i="1" s="1"/>
  <c r="I198" i="1"/>
  <c r="J198" i="1" s="1"/>
  <c r="I197" i="1"/>
  <c r="J197" i="1" s="1"/>
  <c r="I196" i="1"/>
  <c r="J196" i="1" s="1"/>
  <c r="I195" i="1"/>
  <c r="J195" i="1" s="1"/>
  <c r="I194" i="1"/>
  <c r="J194" i="1" s="1"/>
  <c r="I193" i="1"/>
  <c r="J193" i="1" s="1"/>
  <c r="I192" i="1"/>
  <c r="J192" i="1" s="1"/>
  <c r="I191" i="1"/>
  <c r="J191" i="1" s="1"/>
  <c r="I186" i="1"/>
  <c r="J186" i="1" s="1"/>
  <c r="I185" i="1"/>
  <c r="J185" i="1" s="1"/>
  <c r="I184" i="1"/>
  <c r="J184" i="1" s="1"/>
  <c r="I183" i="1"/>
  <c r="J183" i="1" s="1"/>
  <c r="I182" i="1"/>
  <c r="J182" i="1" s="1"/>
  <c r="I177" i="1"/>
  <c r="J177" i="1" s="1"/>
  <c r="I176" i="1"/>
  <c r="J176" i="1" s="1"/>
  <c r="I175" i="1"/>
  <c r="J175" i="1" s="1"/>
  <c r="H170" i="1"/>
  <c r="I170" i="1" s="1"/>
  <c r="J170" i="1" s="1"/>
  <c r="H169" i="1"/>
  <c r="I169" i="1" s="1"/>
  <c r="J169" i="1" s="1"/>
  <c r="H168" i="1"/>
  <c r="H167" i="1"/>
  <c r="I163" i="1"/>
  <c r="J163" i="1" s="1"/>
  <c r="I157" i="1"/>
  <c r="J157" i="1" s="1"/>
  <c r="H156" i="1"/>
  <c r="I156" i="1" s="1"/>
  <c r="J156" i="1" s="1"/>
  <c r="H155" i="1"/>
  <c r="I155" i="1" s="1"/>
  <c r="J155" i="1" s="1"/>
  <c r="H154" i="1"/>
  <c r="I154" i="1" s="1"/>
  <c r="J154" i="1" s="1"/>
  <c r="H153" i="1"/>
  <c r="I153" i="1" s="1"/>
  <c r="J153" i="1" s="1"/>
  <c r="H152" i="1"/>
  <c r="I152" i="1" s="1"/>
  <c r="J152" i="1" s="1"/>
  <c r="H151" i="1"/>
  <c r="I151" i="1" s="1"/>
  <c r="J151" i="1" s="1"/>
  <c r="H150" i="1"/>
  <c r="I150" i="1" s="1"/>
  <c r="J150" i="1" s="1"/>
  <c r="H149" i="1"/>
  <c r="I149" i="1" s="1"/>
  <c r="J149" i="1" s="1"/>
  <c r="H148" i="1"/>
  <c r="I148" i="1" s="1"/>
  <c r="J148" i="1" s="1"/>
  <c r="H147" i="1"/>
  <c r="I147" i="1" s="1"/>
  <c r="J147" i="1" s="1"/>
  <c r="H146" i="1"/>
  <c r="I146" i="1" s="1"/>
  <c r="J146" i="1" s="1"/>
  <c r="H145" i="1"/>
  <c r="I145" i="1" s="1"/>
  <c r="J145" i="1" s="1"/>
  <c r="H144" i="1"/>
  <c r="I144" i="1" s="1"/>
  <c r="J144" i="1" s="1"/>
  <c r="H143" i="1"/>
  <c r="I143" i="1" s="1"/>
  <c r="J143" i="1" s="1"/>
  <c r="H142" i="1"/>
  <c r="I142" i="1" s="1"/>
  <c r="J142" i="1" s="1"/>
  <c r="H141" i="1"/>
  <c r="I141" i="1" s="1"/>
  <c r="J141" i="1" s="1"/>
  <c r="H140" i="1"/>
  <c r="I140" i="1" s="1"/>
  <c r="J140" i="1" s="1"/>
  <c r="H139" i="1"/>
  <c r="I139" i="1" s="1"/>
  <c r="J139" i="1" s="1"/>
  <c r="H138" i="1"/>
  <c r="I138" i="1" s="1"/>
  <c r="J138" i="1" s="1"/>
  <c r="H137" i="1"/>
  <c r="I137" i="1" s="1"/>
  <c r="J137" i="1" s="1"/>
  <c r="H136" i="1"/>
  <c r="I136" i="1" s="1"/>
  <c r="J136" i="1" s="1"/>
  <c r="H135" i="1"/>
  <c r="I135" i="1" s="1"/>
  <c r="J135" i="1" s="1"/>
  <c r="H134" i="1"/>
  <c r="I134" i="1" s="1"/>
  <c r="J134" i="1" s="1"/>
  <c r="H133" i="1"/>
  <c r="I133" i="1" s="1"/>
  <c r="J133" i="1" s="1"/>
  <c r="H132" i="1"/>
  <c r="I132" i="1" s="1"/>
  <c r="J132" i="1" s="1"/>
  <c r="H131" i="1"/>
  <c r="I131" i="1" s="1"/>
  <c r="J131" i="1" s="1"/>
  <c r="H130" i="1"/>
  <c r="I130" i="1" s="1"/>
  <c r="J130" i="1" s="1"/>
  <c r="H129" i="1"/>
  <c r="I129" i="1" s="1"/>
  <c r="J129" i="1" s="1"/>
  <c r="H128" i="1"/>
  <c r="I128" i="1" s="1"/>
  <c r="J128" i="1" s="1"/>
  <c r="H127" i="1"/>
  <c r="I127" i="1" s="1"/>
  <c r="J127" i="1" s="1"/>
  <c r="H126" i="1"/>
  <c r="I126" i="1" s="1"/>
  <c r="J126" i="1" s="1"/>
  <c r="H125" i="1"/>
  <c r="I125" i="1" s="1"/>
  <c r="J125" i="1" s="1"/>
  <c r="H124" i="1"/>
  <c r="I124" i="1" s="1"/>
  <c r="J124" i="1" s="1"/>
  <c r="H123" i="1"/>
  <c r="I123" i="1" s="1"/>
  <c r="J123" i="1" s="1"/>
  <c r="H122" i="1"/>
  <c r="I122" i="1" s="1"/>
  <c r="J122" i="1" s="1"/>
  <c r="H121" i="1"/>
  <c r="I121" i="1" s="1"/>
  <c r="J121" i="1" s="1"/>
  <c r="H120" i="1"/>
  <c r="I120" i="1" s="1"/>
  <c r="J120" i="1" s="1"/>
  <c r="H119" i="1"/>
  <c r="I111" i="1"/>
  <c r="J111" i="1" s="1"/>
  <c r="I110" i="1"/>
  <c r="J110" i="1" s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I103" i="1"/>
  <c r="J103" i="1" s="1"/>
  <c r="I102" i="1"/>
  <c r="J102" i="1" s="1"/>
  <c r="I101" i="1"/>
  <c r="J101" i="1" s="1"/>
  <c r="I100" i="1"/>
  <c r="J100" i="1" s="1"/>
  <c r="I99" i="1"/>
  <c r="J99" i="1" s="1"/>
  <c r="I98" i="1"/>
  <c r="J98" i="1" s="1"/>
  <c r="I97" i="1"/>
  <c r="J97" i="1" s="1"/>
  <c r="I96" i="1"/>
  <c r="J96" i="1" s="1"/>
  <c r="I95" i="1"/>
  <c r="J95" i="1" s="1"/>
  <c r="I93" i="1"/>
  <c r="J93" i="1" s="1"/>
  <c r="I92" i="1"/>
  <c r="J92" i="1" s="1"/>
  <c r="I91" i="1"/>
  <c r="J91" i="1" s="1"/>
  <c r="I90" i="1"/>
  <c r="J90" i="1" s="1"/>
  <c r="I89" i="1"/>
  <c r="J89" i="1" s="1"/>
  <c r="I88" i="1"/>
  <c r="J88" i="1" s="1"/>
  <c r="I87" i="1"/>
  <c r="J87" i="1" s="1"/>
  <c r="I86" i="1"/>
  <c r="J86" i="1" s="1"/>
  <c r="I85" i="1"/>
  <c r="J85" i="1" s="1"/>
  <c r="I84" i="1"/>
  <c r="J84" i="1" s="1"/>
  <c r="I83" i="1"/>
  <c r="J83" i="1" s="1"/>
  <c r="I82" i="1"/>
  <c r="J82" i="1" s="1"/>
  <c r="H77" i="1"/>
  <c r="I77" i="1" s="1"/>
  <c r="J77" i="1" s="1"/>
  <c r="H76" i="1"/>
  <c r="H75" i="1"/>
  <c r="I71" i="1"/>
  <c r="J71" i="1" s="1"/>
  <c r="I70" i="1"/>
  <c r="J70" i="1" s="1"/>
  <c r="I65" i="1"/>
  <c r="J65" i="1" s="1"/>
  <c r="I64" i="1"/>
  <c r="J64" i="1" s="1"/>
  <c r="H66" i="1"/>
  <c r="H59" i="1"/>
  <c r="I59" i="1" s="1"/>
  <c r="J59" i="1" s="1"/>
  <c r="H58" i="1"/>
  <c r="I58" i="1" s="1"/>
  <c r="J58" i="1" s="1"/>
  <c r="H57" i="1"/>
  <c r="I57" i="1" s="1"/>
  <c r="J57" i="1" s="1"/>
  <c r="H56" i="1"/>
  <c r="I56" i="1" s="1"/>
  <c r="J56" i="1" s="1"/>
  <c r="H55" i="1"/>
  <c r="H47" i="1"/>
  <c r="I47" i="1" s="1"/>
  <c r="J47" i="1" s="1"/>
  <c r="H46" i="1"/>
  <c r="I46" i="1" s="1"/>
  <c r="J46" i="1" s="1"/>
  <c r="H45" i="1"/>
  <c r="I45" i="1" s="1"/>
  <c r="J45" i="1" s="1"/>
  <c r="H44" i="1"/>
  <c r="I44" i="1" s="1"/>
  <c r="J44" i="1" s="1"/>
  <c r="H43" i="1"/>
  <c r="I43" i="1" s="1"/>
  <c r="J43" i="1" s="1"/>
  <c r="H42" i="1"/>
  <c r="I42" i="1" s="1"/>
  <c r="J42" i="1" s="1"/>
  <c r="H41" i="1"/>
  <c r="I41" i="1" s="1"/>
  <c r="J41" i="1" s="1"/>
  <c r="H40" i="1"/>
  <c r="I40" i="1" s="1"/>
  <c r="J40" i="1" s="1"/>
  <c r="H39" i="1"/>
  <c r="I39" i="1" s="1"/>
  <c r="J39" i="1" s="1"/>
  <c r="H38" i="1"/>
  <c r="I38" i="1" s="1"/>
  <c r="J38" i="1" s="1"/>
  <c r="H37" i="1"/>
  <c r="I37" i="1" s="1"/>
  <c r="J37" i="1" s="1"/>
  <c r="H36" i="1"/>
  <c r="I36" i="1" s="1"/>
  <c r="J36" i="1" s="1"/>
  <c r="H35" i="1"/>
  <c r="I35" i="1" s="1"/>
  <c r="J35" i="1" s="1"/>
  <c r="H34" i="1"/>
  <c r="I34" i="1" s="1"/>
  <c r="J34" i="1" s="1"/>
  <c r="H33" i="1"/>
  <c r="I33" i="1" s="1"/>
  <c r="J33" i="1" s="1"/>
  <c r="H32" i="1"/>
  <c r="I32" i="1" s="1"/>
  <c r="J32" i="1" s="1"/>
  <c r="H31" i="1"/>
  <c r="I31" i="1" s="1"/>
  <c r="J31" i="1" s="1"/>
  <c r="H30" i="1"/>
  <c r="I30" i="1" s="1"/>
  <c r="J30" i="1" s="1"/>
  <c r="H29" i="1"/>
  <c r="I29" i="1" s="1"/>
  <c r="J29" i="1" s="1"/>
  <c r="H28" i="1"/>
  <c r="I28" i="1" s="1"/>
  <c r="J28" i="1" s="1"/>
  <c r="H27" i="1"/>
  <c r="I27" i="1" s="1"/>
  <c r="J27" i="1" s="1"/>
  <c r="H26" i="1"/>
  <c r="I26" i="1" s="1"/>
  <c r="J26" i="1" s="1"/>
  <c r="H25" i="1"/>
  <c r="I25" i="1" s="1"/>
  <c r="J25" i="1" s="1"/>
  <c r="H24" i="1"/>
  <c r="I24" i="1" s="1"/>
  <c r="J24" i="1" s="1"/>
  <c r="H23" i="1"/>
  <c r="I23" i="1" s="1"/>
  <c r="J23" i="1" s="1"/>
  <c r="H22" i="1"/>
  <c r="I22" i="1" s="1"/>
  <c r="J22" i="1" s="1"/>
  <c r="H21" i="1"/>
  <c r="I21" i="1" s="1"/>
  <c r="J21" i="1" s="1"/>
  <c r="H20" i="1"/>
  <c r="I20" i="1" s="1"/>
  <c r="J20" i="1" s="1"/>
  <c r="H19" i="1"/>
  <c r="I19" i="1" s="1"/>
  <c r="J19" i="1" s="1"/>
  <c r="H18" i="1"/>
  <c r="I18" i="1" s="1"/>
  <c r="J18" i="1" s="1"/>
  <c r="H17" i="1"/>
  <c r="I17" i="1" s="1"/>
  <c r="J17" i="1" s="1"/>
  <c r="H16" i="1"/>
  <c r="I16" i="1" s="1"/>
  <c r="J16" i="1" s="1"/>
  <c r="H15" i="1"/>
  <c r="I15" i="1" s="1"/>
  <c r="J15" i="1" s="1"/>
  <c r="H14" i="1"/>
  <c r="I14" i="1" s="1"/>
  <c r="J14" i="1" s="1"/>
  <c r="H13" i="1"/>
  <c r="I13" i="1" s="1"/>
  <c r="J13" i="1" s="1"/>
  <c r="H12" i="1"/>
  <c r="I12" i="1" s="1"/>
  <c r="J12" i="1" s="1"/>
  <c r="H11" i="1"/>
  <c r="I11" i="1" s="1"/>
  <c r="J11" i="1" s="1"/>
  <c r="H10" i="1"/>
  <c r="I10" i="1" s="1"/>
  <c r="J10" i="1" s="1"/>
  <c r="H9" i="1"/>
  <c r="H8" i="1"/>
  <c r="I8" i="1" s="1"/>
  <c r="J8" i="1" s="1"/>
  <c r="H7" i="1"/>
  <c r="I7" i="1" s="1"/>
  <c r="J7" i="1" s="1"/>
  <c r="H6" i="1"/>
  <c r="I6" i="1" s="1"/>
  <c r="J6" i="1" s="1"/>
  <c r="H5" i="1"/>
  <c r="I5" i="1" s="1"/>
  <c r="J5" i="1" s="1"/>
  <c r="H4" i="1"/>
  <c r="I51" i="1" l="1"/>
  <c r="I52" i="1" s="1"/>
  <c r="D4" i="2" s="1"/>
  <c r="H52" i="1"/>
  <c r="I81" i="1"/>
  <c r="H112" i="1"/>
  <c r="C9" i="2" s="1"/>
  <c r="H60" i="1"/>
  <c r="C5" i="4" s="1"/>
  <c r="D5" i="4" s="1"/>
  <c r="H72" i="1"/>
  <c r="C7" i="2" s="1"/>
  <c r="H319" i="1"/>
  <c r="C6" i="3"/>
  <c r="D6" i="3" s="1"/>
  <c r="C6" i="4"/>
  <c r="D6" i="4" s="1"/>
  <c r="C35" i="2"/>
  <c r="C35" i="4"/>
  <c r="D35" i="4" s="1"/>
  <c r="C35" i="3"/>
  <c r="D35" i="3" s="1"/>
  <c r="C41" i="2"/>
  <c r="C41" i="3"/>
  <c r="D41" i="3" s="1"/>
  <c r="C41" i="4"/>
  <c r="D41" i="4" s="1"/>
  <c r="C24" i="2"/>
  <c r="C24" i="3"/>
  <c r="C24" i="4"/>
  <c r="J219" i="1"/>
  <c r="J254" i="1" s="1"/>
  <c r="I254" i="1"/>
  <c r="C19" i="3"/>
  <c r="D19" i="3" s="1"/>
  <c r="C19" i="4"/>
  <c r="D19" i="4" s="1"/>
  <c r="H171" i="1"/>
  <c r="I75" i="1"/>
  <c r="J75" i="1" s="1"/>
  <c r="H78" i="1"/>
  <c r="I4" i="1"/>
  <c r="H48" i="1"/>
  <c r="H327" i="1"/>
  <c r="I257" i="1"/>
  <c r="I258" i="1" s="1"/>
  <c r="D24" i="2" s="1"/>
  <c r="I317" i="1"/>
  <c r="I319" i="1" s="1"/>
  <c r="D34" i="2" s="1"/>
  <c r="C6" i="2"/>
  <c r="H355" i="1"/>
  <c r="H340" i="1"/>
  <c r="H178" i="1"/>
  <c r="I174" i="1"/>
  <c r="H267" i="1"/>
  <c r="I261" i="1"/>
  <c r="J261" i="1" s="1"/>
  <c r="I291" i="1"/>
  <c r="D27" i="2" s="1"/>
  <c r="J277" i="1"/>
  <c r="J291" i="1" s="1"/>
  <c r="E27" i="2" s="1"/>
  <c r="I69" i="1"/>
  <c r="I63" i="1"/>
  <c r="H159" i="1"/>
  <c r="J270" i="1"/>
  <c r="J274" i="1" s="1"/>
  <c r="E26" i="2" s="1"/>
  <c r="I274" i="1"/>
  <c r="D26" i="2" s="1"/>
  <c r="H274" i="1"/>
  <c r="H295" i="1"/>
  <c r="I322" i="1"/>
  <c r="J326" i="1"/>
  <c r="J327" i="1" s="1"/>
  <c r="E36" i="2" s="1"/>
  <c r="I167" i="1"/>
  <c r="C15" i="2"/>
  <c r="I119" i="1"/>
  <c r="C19" i="2"/>
  <c r="H291" i="1"/>
  <c r="I295" i="1"/>
  <c r="D28" i="2" s="1"/>
  <c r="H164" i="1"/>
  <c r="H187" i="1"/>
  <c r="H209" i="1"/>
  <c r="I162" i="1"/>
  <c r="I181" i="1"/>
  <c r="I190" i="1"/>
  <c r="I94" i="1"/>
  <c r="C50" i="2"/>
  <c r="I351" i="1"/>
  <c r="J351" i="1" s="1"/>
  <c r="I343" i="1"/>
  <c r="J343" i="1" s="1"/>
  <c r="J344" i="1" s="1"/>
  <c r="E41" i="2" s="1"/>
  <c r="H314" i="1"/>
  <c r="I311" i="1"/>
  <c r="J266" i="1"/>
  <c r="H308" i="1"/>
  <c r="I302" i="1"/>
  <c r="I212" i="1"/>
  <c r="C5" i="2"/>
  <c r="I55" i="1"/>
  <c r="I60" i="1" s="1"/>
  <c r="C4" i="2"/>
  <c r="C23" i="2"/>
  <c r="I168" i="1"/>
  <c r="I76" i="1"/>
  <c r="I9" i="1"/>
  <c r="C43" i="2"/>
  <c r="J347" i="1"/>
  <c r="J348" i="1" s="1"/>
  <c r="E42" i="2" s="1"/>
  <c r="I348" i="1"/>
  <c r="D42" i="2" s="1"/>
  <c r="H348" i="1"/>
  <c r="I338" i="1"/>
  <c r="I333" i="1"/>
  <c r="H114" i="1" l="1"/>
  <c r="J51" i="1"/>
  <c r="J52" i="1" s="1"/>
  <c r="E4" i="2" s="1"/>
  <c r="C9" i="4"/>
  <c r="D9" i="4" s="1"/>
  <c r="C9" i="3"/>
  <c r="D9" i="3" s="1"/>
  <c r="C18" i="2"/>
  <c r="C18" i="3"/>
  <c r="D18" i="3" s="1"/>
  <c r="C18" i="4"/>
  <c r="D18" i="4" s="1"/>
  <c r="C27" i="2"/>
  <c r="C27" i="3"/>
  <c r="D27" i="3" s="1"/>
  <c r="C27" i="4"/>
  <c r="D27" i="4" s="1"/>
  <c r="J317" i="1"/>
  <c r="J319" i="1" s="1"/>
  <c r="E34" i="2" s="1"/>
  <c r="C25" i="2"/>
  <c r="C25" i="4"/>
  <c r="D25" i="4" s="1"/>
  <c r="C25" i="3"/>
  <c r="D25" i="3" s="1"/>
  <c r="C36" i="2"/>
  <c r="C36" i="3"/>
  <c r="D36" i="3" s="1"/>
  <c r="C36" i="4"/>
  <c r="D36" i="4" s="1"/>
  <c r="C5" i="3"/>
  <c r="D5" i="3" s="1"/>
  <c r="C34" i="2"/>
  <c r="C34" i="4"/>
  <c r="D34" i="4" s="1"/>
  <c r="C34" i="3"/>
  <c r="D34" i="3" s="1"/>
  <c r="J81" i="1"/>
  <c r="I112" i="1"/>
  <c r="D9" i="2" s="1"/>
  <c r="C14" i="2"/>
  <c r="C14" i="4"/>
  <c r="D14" i="4" s="1"/>
  <c r="C14" i="3"/>
  <c r="D14" i="3" s="1"/>
  <c r="C26" i="2"/>
  <c r="C26" i="3"/>
  <c r="D26" i="3" s="1"/>
  <c r="C26" i="4"/>
  <c r="D26" i="4" s="1"/>
  <c r="C16" i="2"/>
  <c r="C16" i="4"/>
  <c r="D16" i="4" s="1"/>
  <c r="C16" i="3"/>
  <c r="D16" i="3" s="1"/>
  <c r="C17" i="2"/>
  <c r="C17" i="4"/>
  <c r="D17" i="4" s="1"/>
  <c r="C17" i="3"/>
  <c r="D17" i="3" s="1"/>
  <c r="C28" i="2"/>
  <c r="C28" i="3"/>
  <c r="D28" i="3" s="1"/>
  <c r="C28" i="4"/>
  <c r="D28" i="4" s="1"/>
  <c r="C7" i="4"/>
  <c r="D7" i="4" s="1"/>
  <c r="C7" i="3"/>
  <c r="D7" i="3" s="1"/>
  <c r="C4" i="4"/>
  <c r="D4" i="4" s="1"/>
  <c r="C4" i="3"/>
  <c r="D4" i="3" s="1"/>
  <c r="I355" i="1"/>
  <c r="C43" i="4"/>
  <c r="D43" i="4" s="1"/>
  <c r="C43" i="3"/>
  <c r="D43" i="3" s="1"/>
  <c r="C42" i="2"/>
  <c r="C42" i="4"/>
  <c r="D42" i="4" s="1"/>
  <c r="C42" i="3"/>
  <c r="D42" i="3" s="1"/>
  <c r="C40" i="2"/>
  <c r="C44" i="2" s="1"/>
  <c r="C40" i="3"/>
  <c r="C40" i="4"/>
  <c r="C33" i="2"/>
  <c r="C33" i="4"/>
  <c r="D33" i="4" s="1"/>
  <c r="C33" i="3"/>
  <c r="D33" i="3" s="1"/>
  <c r="C32" i="4"/>
  <c r="C32" i="3"/>
  <c r="D24" i="4"/>
  <c r="D24" i="3"/>
  <c r="C15" i="4"/>
  <c r="D15" i="4" s="1"/>
  <c r="C15" i="3"/>
  <c r="D15" i="3" s="1"/>
  <c r="C13" i="2"/>
  <c r="C13" i="4"/>
  <c r="C13" i="3"/>
  <c r="C8" i="3"/>
  <c r="D8" i="3" s="1"/>
  <c r="C8" i="4"/>
  <c r="D8" i="4" s="1"/>
  <c r="C8" i="2"/>
  <c r="C3" i="3"/>
  <c r="C3" i="4"/>
  <c r="J4" i="1"/>
  <c r="I48" i="1"/>
  <c r="J257" i="1"/>
  <c r="J258" i="1" s="1"/>
  <c r="E24" i="2" s="1"/>
  <c r="I267" i="1"/>
  <c r="D25" i="2" s="1"/>
  <c r="I209" i="1"/>
  <c r="D18" i="2" s="1"/>
  <c r="J190" i="1"/>
  <c r="J209" i="1" s="1"/>
  <c r="E18" i="2" s="1"/>
  <c r="H214" i="1"/>
  <c r="J322" i="1"/>
  <c r="J323" i="1" s="1"/>
  <c r="E35" i="2" s="1"/>
  <c r="I323" i="1"/>
  <c r="D35" i="2" s="1"/>
  <c r="J69" i="1"/>
  <c r="J72" i="1" s="1"/>
  <c r="E7" i="2" s="1"/>
  <c r="I72" i="1"/>
  <c r="D7" i="2" s="1"/>
  <c r="J181" i="1"/>
  <c r="J187" i="1" s="1"/>
  <c r="E17" i="2" s="1"/>
  <c r="I187" i="1"/>
  <c r="D17" i="2" s="1"/>
  <c r="I340" i="1"/>
  <c r="I164" i="1"/>
  <c r="D14" i="2" s="1"/>
  <c r="J162" i="1"/>
  <c r="J164" i="1" s="1"/>
  <c r="E14" i="2" s="1"/>
  <c r="J119" i="1"/>
  <c r="J159" i="1" s="1"/>
  <c r="E13" i="2" s="1"/>
  <c r="I159" i="1"/>
  <c r="D13" i="2" s="1"/>
  <c r="J167" i="1"/>
  <c r="I171" i="1"/>
  <c r="I66" i="1"/>
  <c r="D6" i="2" s="1"/>
  <c r="J63" i="1"/>
  <c r="J66" i="1" s="1"/>
  <c r="E6" i="2" s="1"/>
  <c r="I178" i="1"/>
  <c r="D16" i="2" s="1"/>
  <c r="J174" i="1"/>
  <c r="J178" i="1" s="1"/>
  <c r="E16" i="2" s="1"/>
  <c r="J267" i="1"/>
  <c r="E25" i="2" s="1"/>
  <c r="J94" i="1"/>
  <c r="D50" i="2"/>
  <c r="E50" i="2" s="1"/>
  <c r="C49" i="2"/>
  <c r="C52" i="2" s="1"/>
  <c r="I344" i="1"/>
  <c r="D41" i="2" s="1"/>
  <c r="H328" i="1"/>
  <c r="I314" i="1"/>
  <c r="D33" i="2" s="1"/>
  <c r="J311" i="1"/>
  <c r="J314" i="1" s="1"/>
  <c r="E33" i="2" s="1"/>
  <c r="C32" i="2"/>
  <c r="I308" i="1"/>
  <c r="J302" i="1"/>
  <c r="J308" i="1" s="1"/>
  <c r="H296" i="1"/>
  <c r="J212" i="1"/>
  <c r="I213" i="1"/>
  <c r="J55" i="1"/>
  <c r="C3" i="2"/>
  <c r="C10" i="2" s="1"/>
  <c r="J168" i="1"/>
  <c r="J76" i="1"/>
  <c r="J78" i="1" s="1"/>
  <c r="E8" i="2" s="1"/>
  <c r="I78" i="1"/>
  <c r="D8" i="2" s="1"/>
  <c r="J9" i="1"/>
  <c r="J48" i="1" s="1"/>
  <c r="E3" i="2" s="1"/>
  <c r="E23" i="2"/>
  <c r="D43" i="2"/>
  <c r="J355" i="1"/>
  <c r="E43" i="2" s="1"/>
  <c r="J338" i="1"/>
  <c r="D23" i="2"/>
  <c r="H356" i="1"/>
  <c r="J333" i="1"/>
  <c r="J340" i="1" s="1"/>
  <c r="C37" i="2" l="1"/>
  <c r="C29" i="2"/>
  <c r="D29" i="4"/>
  <c r="D29" i="2"/>
  <c r="I296" i="1"/>
  <c r="C29" i="3"/>
  <c r="C20" i="2"/>
  <c r="D29" i="3"/>
  <c r="C29" i="4"/>
  <c r="J112" i="1"/>
  <c r="E9" i="2" s="1"/>
  <c r="C44" i="3"/>
  <c r="D44" i="3" s="1"/>
  <c r="D40" i="3"/>
  <c r="C44" i="4"/>
  <c r="D44" i="4" s="1"/>
  <c r="D40" i="4"/>
  <c r="D32" i="4"/>
  <c r="D37" i="4" s="1"/>
  <c r="C37" i="4"/>
  <c r="D32" i="3"/>
  <c r="D37" i="3" s="1"/>
  <c r="C37" i="3"/>
  <c r="D13" i="3"/>
  <c r="D20" i="3" s="1"/>
  <c r="C20" i="3"/>
  <c r="D13" i="4"/>
  <c r="D20" i="4" s="1"/>
  <c r="C20" i="4"/>
  <c r="J60" i="1"/>
  <c r="E5" i="2" s="1"/>
  <c r="D3" i="4"/>
  <c r="D10" i="4" s="1"/>
  <c r="C10" i="4"/>
  <c r="D3" i="3"/>
  <c r="D10" i="3" s="1"/>
  <c r="C10" i="3"/>
  <c r="D5" i="2"/>
  <c r="I114" i="1"/>
  <c r="J114" i="1" s="1"/>
  <c r="E29" i="2"/>
  <c r="J296" i="1"/>
  <c r="J171" i="1"/>
  <c r="I214" i="1"/>
  <c r="D49" i="2"/>
  <c r="J356" i="1"/>
  <c r="I328" i="1"/>
  <c r="D32" i="2"/>
  <c r="D37" i="2" s="1"/>
  <c r="J328" i="1"/>
  <c r="E32" i="2"/>
  <c r="E37" i="2" s="1"/>
  <c r="D19" i="2"/>
  <c r="J213" i="1"/>
  <c r="E19" i="2" s="1"/>
  <c r="H357" i="1"/>
  <c r="D15" i="2"/>
  <c r="E15" i="2"/>
  <c r="D3" i="2"/>
  <c r="I356" i="1"/>
  <c r="D40" i="2"/>
  <c r="D44" i="2" s="1"/>
  <c r="C45" i="2" l="1"/>
  <c r="C54" i="2" s="1"/>
  <c r="E10" i="2"/>
  <c r="C45" i="4"/>
  <c r="C54" i="4" s="1"/>
  <c r="D45" i="4"/>
  <c r="D54" i="4" s="1"/>
  <c r="C45" i="3"/>
  <c r="C54" i="3" s="1"/>
  <c r="D45" i="3"/>
  <c r="D54" i="3" s="1"/>
  <c r="D10" i="2"/>
  <c r="D20" i="2"/>
  <c r="J214" i="1"/>
  <c r="J357" i="1" s="1"/>
  <c r="I357" i="1"/>
  <c r="D52" i="2"/>
  <c r="E49" i="2"/>
  <c r="E52" i="2" s="1"/>
  <c r="E40" i="2"/>
  <c r="E44" i="2" s="1"/>
  <c r="E20" i="2"/>
  <c r="D45" i="2" l="1"/>
  <c r="D54" i="2" s="1"/>
  <c r="E45" i="2"/>
  <c r="E54" i="2" s="1"/>
</calcChain>
</file>

<file path=xl/sharedStrings.xml><?xml version="1.0" encoding="utf-8"?>
<sst xmlns="http://schemas.openxmlformats.org/spreadsheetml/2006/main" count="1244" uniqueCount="456">
  <si>
    <t>ΤΜΗΜΑ 1 : ΕΙΔΗ ΠΑΝΤΟΠΩΛΕΙΟΥ (CPV : 15000000-8)</t>
  </si>
  <si>
    <t>Α/Α</t>
  </si>
  <si>
    <t>ΕΙΔΟΣ ΤΡΟΦΙΜΩΝ</t>
  </si>
  <si>
    <t xml:space="preserve">ΣΥΣΚΕΥΑΣΙΑ </t>
  </si>
  <si>
    <t>ΜΟΝΑΔΑ ΜΕΤΡΗΣΗΣ</t>
  </si>
  <si>
    <t xml:space="preserve">ΠΟΣΟΤΗΤΑ </t>
  </si>
  <si>
    <t xml:space="preserve">ΤΙΜΗ ΜΟΝΑΔΑΣ </t>
  </si>
  <si>
    <t>ΚΑΘΑΡΟ ΠΟΣΟ</t>
  </si>
  <si>
    <t>ΠΟΣΟ ΦΠΑ</t>
  </si>
  <si>
    <t>ΣΥΝΟΛΟ</t>
  </si>
  <si>
    <t xml:space="preserve">ΑΛΑΤΙ ΗΜΙΧΟΝΔΡΟ </t>
  </si>
  <si>
    <t>ΣΥΣΚΕΥΑΣΙΑ ΚΙΛΟΥ</t>
  </si>
  <si>
    <t>ΣΥΣΚΕΥΑΣΙΑ</t>
  </si>
  <si>
    <t>ΑΛΕΥΡΙ ΟΛΙΚΗΣ ΑΛΕΣΗΣ</t>
  </si>
  <si>
    <r>
      <rPr>
        <sz val="11"/>
        <rFont val="Calibri"/>
        <family val="2"/>
        <charset val="161"/>
        <scheme val="minor"/>
      </rPr>
      <t xml:space="preserve">ΑΛΕΥΡΙ ΦΑΡΙΝΑ ΠΟΥ ΦΟΥΣΚΩΝΕΙ ΜΟΝΟ ΤΟΥ </t>
    </r>
    <r>
      <rPr>
        <b/>
        <sz val="11"/>
        <rFont val="Calibri"/>
        <family val="2"/>
        <charset val="161"/>
        <scheme val="minor"/>
      </rPr>
      <t>ΟΛΙΚΗΣ,</t>
    </r>
    <r>
      <rPr>
        <sz val="11"/>
        <rFont val="Calibri"/>
        <family val="2"/>
        <charset val="161"/>
        <scheme val="minor"/>
      </rPr>
      <t xml:space="preserve"> ΠΑΚΕΤΟ 500ΓΡ.</t>
    </r>
  </si>
  <si>
    <t>ΣΥΣΚΕΥΑΣΙΑ 500ΓΡ</t>
  </si>
  <si>
    <t xml:space="preserve">ΑΥΓΑ 53 – 63gr ΧΑΡΤΙΝΗ ΣΥΣΚΕΥΑΣΙΑ 6/10 ΤΕΜ </t>
  </si>
  <si>
    <t>ΧΑΡΤΙΝΗ ΣΥΣΚΕΥΑΣΙΑ 6/10 ΤΕΜ</t>
  </si>
  <si>
    <t xml:space="preserve">ΤΕΜΑΧΙΟ </t>
  </si>
  <si>
    <t>ΣΥΣΚΕΥΑΣΙΑ (ΠΕΝΤΕ ΤΕΜ)</t>
  </si>
  <si>
    <t>ΣΥΣΚΕΥΑΣΙΑ 375- 500 ΓΡ.</t>
  </si>
  <si>
    <t>ΚΙΛΟ</t>
  </si>
  <si>
    <t>ΖΑΧΑΡΗ ΛΕΥΚΗ ΚΡΥΣΤΑΛΛΙΚΗ  1 ΚΙΛΟΥ</t>
  </si>
  <si>
    <r>
      <rPr>
        <sz val="11"/>
        <rFont val="Calibri"/>
        <family val="2"/>
        <charset val="161"/>
        <scheme val="minor"/>
      </rPr>
      <t>ΖΥΜΑΡΙΚΑ- ΚΡΙΘΑΡΑΚΙ ΜΕΤΡΙΟ</t>
    </r>
    <r>
      <rPr>
        <b/>
        <sz val="11"/>
        <rFont val="Calibri"/>
        <family val="2"/>
        <charset val="161"/>
        <scheme val="minor"/>
      </rPr>
      <t xml:space="preserve"> ΟΛΙΚΗΣ</t>
    </r>
    <r>
      <rPr>
        <sz val="11"/>
        <rFont val="Calibri"/>
        <family val="2"/>
        <charset val="161"/>
        <scheme val="minor"/>
      </rPr>
      <t xml:space="preserve">  ΠΑΚΕΤΟ 500 gr</t>
    </r>
  </si>
  <si>
    <t>ΣΥΣΚΕΥΑΣΙΑ 500 ΓΡ.</t>
  </si>
  <si>
    <r>
      <rPr>
        <sz val="11"/>
        <rFont val="Calibri"/>
        <family val="2"/>
        <charset val="161"/>
        <scheme val="minor"/>
      </rPr>
      <t xml:space="preserve">ΖΥΜΑΡΙΚΑ -ΜΑΚΑΡΟΝΑΚΙ ΚΟΦΤΟ  </t>
    </r>
    <r>
      <rPr>
        <b/>
        <sz val="11"/>
        <rFont val="Calibri"/>
        <family val="2"/>
        <charset val="161"/>
        <scheme val="minor"/>
      </rPr>
      <t>ΟΛΙΚΗΣ</t>
    </r>
    <r>
      <rPr>
        <sz val="11"/>
        <rFont val="Calibri"/>
        <family val="2"/>
        <charset val="161"/>
        <scheme val="minor"/>
      </rPr>
      <t xml:space="preserve"> ΠΑΚΕΤΟ 500 ΓΡ.</t>
    </r>
  </si>
  <si>
    <t>ΣΥΣΚΕΥΑΣΙΑ 500 gr</t>
  </si>
  <si>
    <r>
      <rPr>
        <sz val="11"/>
        <rFont val="Calibri"/>
        <family val="2"/>
        <charset val="161"/>
        <scheme val="minor"/>
      </rPr>
      <t xml:space="preserve">ΖΥΜΑΡΙΚΑ- ΜΑΚΑΡΟΝΙΑ </t>
    </r>
    <r>
      <rPr>
        <b/>
        <sz val="11"/>
        <rFont val="Calibri"/>
        <family val="2"/>
        <charset val="161"/>
        <scheme val="minor"/>
      </rPr>
      <t>ΟΛΙΚΗΣ</t>
    </r>
    <r>
      <rPr>
        <sz val="11"/>
        <rFont val="Calibri"/>
        <family val="2"/>
        <charset val="161"/>
        <scheme val="minor"/>
      </rPr>
      <t xml:space="preserve">  Ν2  500gr</t>
    </r>
  </si>
  <si>
    <t>ΤΕΜΑΧΙΟ</t>
  </si>
  <si>
    <t>ΚΑΝΕΛΛΑ ΤΡΙΜΕΝΗ ΦΑΚΕΛΑΚΙ 50gr</t>
  </si>
  <si>
    <t>ΣΥΣΚΕΥΑΣΙΑ 50ΓΡ</t>
  </si>
  <si>
    <t xml:space="preserve">ΚΑΡΑΜΕΛΕΣ GEL </t>
  </si>
  <si>
    <t>ΣΥΣΚΕΥΑΣΙΑ 1.000gr</t>
  </si>
  <si>
    <t xml:space="preserve">ΜΑΡΜΕΛΑΔΑ ΣΕ ΔΙΑΦΟΡΕΣ ΓΕΥΣΕΙΣ   ΣΥΣΚΕΥΑΣΙΑ </t>
  </si>
  <si>
    <t>ΣΥΣΚΕΥΑΣΙΑ 370 ΓΡ-500ΓΡ</t>
  </si>
  <si>
    <t>ΜΕΛΙ  ανθέων (900-1000 γρ)</t>
  </si>
  <si>
    <t>ΣΥΣΚΕΥΑΣΙΑ (900-1000 γρ)</t>
  </si>
  <si>
    <t>ΜΠΕΙΚΙΝ ΠΑΟΥΝΤΕΡ 20gr (ΣΥΣΚΕΥΑΣΙΑ 3 ΤΕΜΑΧΙΩΝ)</t>
  </si>
  <si>
    <t>ΦΑΚΕΛΑΚΙΑ ΤΩΝ 20ΓΡ ΣΥΣΚΕΥΑΣΙΑ 3 ΤΕΜ</t>
  </si>
  <si>
    <t>ΜΠΙΣΚΟΤΑ ΤΥΠΟΥ ΜΙΡΑΝΤΑ   ΠΑΚΕΤΟ  (ολικής αλέσεως)</t>
  </si>
  <si>
    <t>ΣΥΣΚΕΥΑΣΙΑ ΠΑΚΕΤΟ  270 ΓΡ</t>
  </si>
  <si>
    <t xml:space="preserve">ΜΠΕΣΑΜΕΛ ΚΟΥΤΙ  </t>
  </si>
  <si>
    <t>ΣΥΣΚΕΥΑΣΙΑ 162 ΓΡ</t>
  </si>
  <si>
    <t xml:space="preserve">ΞΥΔΙ  </t>
  </si>
  <si>
    <t>ΣΥΣΚΕΥΑΣΙΑ 350 ml</t>
  </si>
  <si>
    <t xml:space="preserve">ΠΙΠΕΡΙ </t>
  </si>
  <si>
    <t>ΣΥΣΚΕΥΑΣΙΑ 100 ΓΡ</t>
  </si>
  <si>
    <t xml:space="preserve">ΡΙΓΑΝΗ </t>
  </si>
  <si>
    <t>ΣΥΣΚΕΥΑΣΙΑ 50 ΓΡ</t>
  </si>
  <si>
    <t xml:space="preserve">ΡΕΒΥΘΙΑ ΠΑΚΕΤΟ </t>
  </si>
  <si>
    <t>ΣΥΣΚΕΥΑΣΙΑ 500 ΓΡ</t>
  </si>
  <si>
    <t>ΡΥΖΙ ΓΙΑ ΠΙΛΑΦΙ ΚΑΡΟΛΙΝΑ</t>
  </si>
  <si>
    <t>ΡΥΖΙΝΥΧΑΚΙ /ΓΛΑΣΕ</t>
  </si>
  <si>
    <t xml:space="preserve">ΣΙΜΙΓΔΑΛΙ </t>
  </si>
  <si>
    <t>ΤΑΧΙΝΙ  με κακάο  (σε γυάλινο βάζο)</t>
  </si>
  <si>
    <t>ΓΥΑΛΙΝΗ ΣΥΣΚΕΥΑΣΙΑ 350 ΓΡ</t>
  </si>
  <si>
    <t>ΤΑΧΙΝΙ ( ΟΛΙΚΗΣ)</t>
  </si>
  <si>
    <t xml:space="preserve">ΤΟΜΑΤΟΧΥΜΟΣ  ΣΥΜΠΥΚΝΩΜΕΝΟΣ ΚΛΑΣΣΙΚΟΣ ΧΑΡΤΙΝΗ ΣΥΣΚΕΥΑΣΙΑ  </t>
  </si>
  <si>
    <t>ΧΑΡΤΙΝΗ ΣΥΣΚΕΥΑΣΙΑ 500 ΓΡ</t>
  </si>
  <si>
    <t xml:space="preserve">ΤΟΜΑΤΟΠΕΛΤΕΣ   </t>
  </si>
  <si>
    <t>ΣΥΣΚΕΥΑΣΙΑ 400-410 ΓΡ</t>
  </si>
  <si>
    <t xml:space="preserve">ΦΑΣΟΛΙΑ ΣΥΣΚΕΥΑΣΙΑ </t>
  </si>
  <si>
    <t>ΦΑΚΕΣ ΣΥΣΚΕΥΑΣΙΑ</t>
  </si>
  <si>
    <t xml:space="preserve">ΦΥΛΛΟ ΚΡΟΥΣΤΑΣ </t>
  </si>
  <si>
    <t>ΣΥΣΚΕΥΑΣΙΑ 450 ΓΡ</t>
  </si>
  <si>
    <t>ΧΑΛΒΑΣ 1 ΚΙΛΟΥ</t>
  </si>
  <si>
    <t xml:space="preserve">ΦΡΥΓΑΝΙΕΣ ΜΕΓΑΛΗ ΣΥΣΚΕΥΑΣΙΑ 4 ΠΑΚΕΤΑ  ΟΛΙΚΗΣ ΑΛΕΣΗΣ </t>
  </si>
  <si>
    <t xml:space="preserve">ΣΥΣΚΕΥΑΣΙΑ  4 ΠΑΚΕΤΩΝ </t>
  </si>
  <si>
    <t>ΤΣΑΙ ΣΥΣΚΕΥΑΣΙΑ ( 20 εμβαπτιζόμενα φακελάκια)</t>
  </si>
  <si>
    <t>ΧΑΜΟΜΗΛΙ ΣΥΣΚΕΥΑΣΙΑ  ( 20 εμβαπτιζόμενα φακελάκια)</t>
  </si>
  <si>
    <t>ΓΛΥΚΟ ΚΟΥΤΑΛΙΟΥ 1 ΚΙΛΟΥ (ΚΕΡΑΣΙ)</t>
  </si>
  <si>
    <t xml:space="preserve">ΣΥΣΚΕΥΑΣΙΑ  </t>
  </si>
  <si>
    <t>ΓΛΥΚΟ ΚΟΥΤΑΛΙΟΥ  1 ΚΙΛΟΥ (ΣΤΑΦΥΛΙ)</t>
  </si>
  <si>
    <t>ΣΥΣΚΕΥΑΣΙΑ  1 ΚΙΛΟΥ</t>
  </si>
  <si>
    <t>ΠΟΡΤΟΚΑΛΑΔΑ  ΜΕ ΑΝΘΡΑΚΙΚΟ ΠΛΑΣΤΙΚΗ ΦΥΑΛΗ 1,5 L</t>
  </si>
  <si>
    <t>ΠΛΑΣΤΙΚΗ ΦΥΑΛΗ 1,5L</t>
  </si>
  <si>
    <t>ΠΟΡΤΟΚΑΛΑΔΑ  ΧΩΡΙΣ ΑΝΘΡΑΚΙΚΟ ΠΛΑΣΤΙΚΗ ΦΥΑΛΗ 1,5 L</t>
  </si>
  <si>
    <t>ΛΕΜΟΝΑΔΑ ΠΛΑΣΤΙΚΗ ΦΥΑΛΗ  1,5L</t>
  </si>
  <si>
    <t>ΑΝΑΨΥΚΤΙΚΟ ΤΥΠΟΥ ΓΚΑΖΟΖΑ ΠΛΑΣΤΙΚΗ ΦΥΑΛΗ  1,5L</t>
  </si>
  <si>
    <t>ΣΥΝΟΛΑ ΤΜΗΜΑΤΟΣ 1 :</t>
  </si>
  <si>
    <t>ΤΜΗΜΑ 2 : ΕΛΑΙΑ (CPV : 15411000-2)</t>
  </si>
  <si>
    <t xml:space="preserve">EXTRA ΠΑΡΘΕΝΟ </t>
  </si>
  <si>
    <t>ΣΥΣΚΕΥΑΣΙΑ 4 ΛΙΤΡΩΝ</t>
  </si>
  <si>
    <t>ΣΥΝΟΛΟ ΤΜΗΜΑΤΟΣ 2 :</t>
  </si>
  <si>
    <t>ΤΜΗΜΑ 3 : ΓΑΛΑΚΤΟΚΟΜΙΚΑ  -ΤΥΡΟΚΟΜΙΚΑ ΕΙΔΗ (CPV : 15500000—3)</t>
  </si>
  <si>
    <t>ΓΡΑΒΙΕΡΑ</t>
  </si>
  <si>
    <t>ΦΕΤΑ ΠΟΠ ΣΚΛΗΡΗ ΣΕ ΆΛΜΗ</t>
  </si>
  <si>
    <t xml:space="preserve">ΗΜΙΣΚΛΗΡΟ ΤΥΡΙ  ΤΥΠΟΥ ΚΑΣΕΡΙ  </t>
  </si>
  <si>
    <t>ΓΙΑΟΥΡΤΑΚΙΑ (πρόβειο ή αγελαδινό) 200gr</t>
  </si>
  <si>
    <t>ΚΕΣΕΔΑΚΙ  200 ΓΡ</t>
  </si>
  <si>
    <t>ΓΑΛΑ ΜΑΚΡΑΣ ΔΙΑΡΚΕΙΑΣ</t>
  </si>
  <si>
    <t xml:space="preserve">ΛΙΤΡΟ </t>
  </si>
  <si>
    <t>ΛΙΤΡΟ</t>
  </si>
  <si>
    <t>ΣΥΝΟΛΑ ΤΜΗΜΑΤΟΣ 3 :</t>
  </si>
  <si>
    <t xml:space="preserve">TMHMA 4 : ΚΑΤΕΨΥΓΜΕΝΑ   ΛΑΧΑΝΙΚΑ (CPV : 15000000-8) </t>
  </si>
  <si>
    <t xml:space="preserve">ΦΑΣΟΛΑΚΙΑ ΣΤΡΟΓΓΥΛΑ Ή ΠΛΑΤΙΑ ΚΑΤΕΨΥΓΜΕΝΑ </t>
  </si>
  <si>
    <t>ΑΝΑΛΟΓΑ ΜΕ ΤΙΣ ΑΝΑΓΚΕΣ</t>
  </si>
  <si>
    <t>ΑΡΑΚΑΣ ΚΑΤ/ΝΟΣ</t>
  </si>
  <si>
    <t>ΨΑΡΙΑ ΚΑΤ/ΝΑ ΠΕΡΚΑ</t>
  </si>
  <si>
    <t xml:space="preserve"> ΣΥΝΟΛΑ ΤΜΗΜΑΤΟΣ 4 :</t>
  </si>
  <si>
    <t>TMHMA 5 : ΕΙΔΗ  ΚΡΕΟΠΩΛΕΙΟΥ  (CPV : 15110000-2)</t>
  </si>
  <si>
    <t>ΝΩΠΟ ΒΟΕΙΟ ΚΡΕΑΣ (ποντίκι)</t>
  </si>
  <si>
    <t>ΚΟΤΟΠΟΥΛΟ ΝΩΠΟ</t>
  </si>
  <si>
    <t>ΣΥΝΟΛΑ ΤΜΗΜΑΤΟΣ 5 :</t>
  </si>
  <si>
    <t>ΤΜΗΜΑ 6 : ΕΙΔΗ ΑΡΤΟΠΟΙΕΙΟΥ (CPV : 15810000-9)</t>
  </si>
  <si>
    <t>ΑΡΤΟΣ 500gr (ολικής άλεσης)</t>
  </si>
  <si>
    <t>ΣΥΣΚΕΥΑΣΙΑ 1/2 ΚΙΛΟΥ</t>
  </si>
  <si>
    <t>ΤΕΜ</t>
  </si>
  <si>
    <t>ΒΑΣΙΛΟΠΙΤΑ</t>
  </si>
  <si>
    <t>ΜΕΛΟΜΑΚΑΡΟΝΑ</t>
  </si>
  <si>
    <t>ΣΥΝΟΛΟ ΤΜΗΜΑΤΟΣ 6 :</t>
  </si>
  <si>
    <t xml:space="preserve">ΤΜΗΜΑ 7 : ΕΙΔΗ  ΟΠΩΡΟΠΩΛΕΙΟΥ (ΦΡΟΥΤΑ-ΛΑΧΑΝΙΚΑ) (CPV : 03220000-9) </t>
  </si>
  <si>
    <t>ΑΓΓΟΥΡΙΑ</t>
  </si>
  <si>
    <t>ΤΕΜ.</t>
  </si>
  <si>
    <t>ΑΚΤΙΝΙΔΙΑ</t>
  </si>
  <si>
    <t>ΑΝΗΘΟΣ (ΜΑΤΣΑΚΙ)</t>
  </si>
  <si>
    <t>ΜΑΤΣΑΚΙ</t>
  </si>
  <si>
    <t>ΑΧΛΑΔΙΑ</t>
  </si>
  <si>
    <t>ΒΕΡΙΚΟΚΑ</t>
  </si>
  <si>
    <t>ΚΑΡΟΤΑ</t>
  </si>
  <si>
    <t>ΚΑΡΠΟΥΖΙ</t>
  </si>
  <si>
    <t>ΚΟΛΟΚΥΘΙΑ</t>
  </si>
  <si>
    <t>ΚΡΕΜΜΥΔΑΚΙΑ (ΜΑΤΣΑΚΙ)</t>
  </si>
  <si>
    <t>ΚΡΕΜΜΥΔΙΑ</t>
  </si>
  <si>
    <t>ΛΑΧΑΝΟ</t>
  </si>
  <si>
    <t>ΛΕΜΟΝΙΑ</t>
  </si>
  <si>
    <t>ΜΑΪΝΤΑΝΟΣ (ΜΑΤΣΑΚΙ)</t>
  </si>
  <si>
    <t>ΜΑΝΤΑΡΙΝΙΑ</t>
  </si>
  <si>
    <t>ΜΑΡΟΥΛΙΑ</t>
  </si>
  <si>
    <t>ΜΕΛΙΝΤΖΑΝΕΣ</t>
  </si>
  <si>
    <t>ΜΗΛΑ</t>
  </si>
  <si>
    <t>ΜΠΑΝΑΝΕΣ</t>
  </si>
  <si>
    <t>ΜΠΡΟΚΟΛΟ</t>
  </si>
  <si>
    <t>ΚΟΥΝΟΥΠΙΔΙ</t>
  </si>
  <si>
    <t>ΝΤΟΜΑΤΕΣ</t>
  </si>
  <si>
    <t>ΠΑΤΑΤΕΣ</t>
  </si>
  <si>
    <t>ΠΕΠΟΝΙ</t>
  </si>
  <si>
    <t>ΠΙΠΕΡΙΕΣ</t>
  </si>
  <si>
    <t>ΠΟΡΤΟΚΑΛΙΑ</t>
  </si>
  <si>
    <t>ΠΡΑΣΣΟ</t>
  </si>
  <si>
    <t>ΡΟΔΑΚΙΝΑ</t>
  </si>
  <si>
    <t>ΣΕΛΙΝΟ (ΚΙΛΟ)</t>
  </si>
  <si>
    <t>ΣΚΟΡΔΑ</t>
  </si>
  <si>
    <t xml:space="preserve">ΣΠΑΝΑΚΙ </t>
  </si>
  <si>
    <t>ΦΑΣΟΛΑΚΙΑ ΝΩΠΑ</t>
  </si>
  <si>
    <t>ΣΥΝΟΛΟ ΤΜΗΜΑΤΟΣ 7 :</t>
  </si>
  <si>
    <t>ΣΥΝΟΛΟ ΟΜΑΔΑΣ 1 :</t>
  </si>
  <si>
    <t>ΟΜΑΔΑ 2 : ΠΡΟΜΗΘΕΙΑ ΕΙΔΩΝ ΣΙΤΙΣΗΣ ΓΙΑ ΤΙΣ ΑΝΑΓΚΕΣ ΤΟΥ ΞΕΝΩΝΑ ΓΥΝΑΙΚΩΝ ΘΥΜΑΤΩΝ ΒΙΑΣ</t>
  </si>
  <si>
    <t xml:space="preserve">ΔΗΜΗΤΡΙΑΚΑ  (ολικής άλεσης  με προσθήκη σοκολάτος ) </t>
  </si>
  <si>
    <t>ΣΥΣΚΕΥΑΣΙΑ 375 γρ-500 γρ</t>
  </si>
  <si>
    <t>ΜΑΡΓΑΡΙΝΗ ΑΤΟΜΙΚΗ ΜΕΡΙΔΑ</t>
  </si>
  <si>
    <t>ΜΕΡΙΔΑ 10ΓΡ</t>
  </si>
  <si>
    <t>ΜΕΡΙΔΑ</t>
  </si>
  <si>
    <t xml:space="preserve">ΑΛΑΤΙ ΨΙΛΟ ΙΩΔΙΟΥΧΟ </t>
  </si>
  <si>
    <t xml:space="preserve">ΑΛΑΤΙ ΗΜΙΧΟΝΤΡΟ </t>
  </si>
  <si>
    <t xml:space="preserve">ΑΛΕΥΡΙ ΓΙΑ ΟΛΕΣ ΤΙΣ ΧΡΗΣΕΙΣ </t>
  </si>
  <si>
    <t xml:space="preserve">ΑΛΕΥΡΙ ΤΥΠΟΥ ΦΑΡΙΝΑ ΠΟΥ ΦΟΥΣΚΩΝΕΙ ΜΟΝΟ ΤΟΥ </t>
  </si>
  <si>
    <t>ΠΑΚΕΤΟ 500 ΓΡ.</t>
  </si>
  <si>
    <t xml:space="preserve">ΑΥΓΑ 53-63 ΓΡ </t>
  </si>
  <si>
    <t>ΣΕ ΧΑΡΤΙΝΗ ΣΥΣΚΕΥΑΣΙΑ ΤΩΝ 6/10 ΤΕΜΑΧΙΩΝ</t>
  </si>
  <si>
    <t>ΖΑΧΑΡΗ ΛΕΥΚΗ ΚΡΥΣΤΑΛΛΙΚΗ</t>
  </si>
  <si>
    <t>ΖΥΜΑΡΙΚΑ- ΚΟΦΤΟ ΜΑΚΑΡΟΝΑΚΙ</t>
  </si>
  <si>
    <t>ΖΥΜΑΡΙΚΑ-ΣΠΑΓΓΕΤΙ No10</t>
  </si>
  <si>
    <t>ΖΥΜΑΡΙΚΑ-ΣΠΑΓΓΕΤΙ Νο 6</t>
  </si>
  <si>
    <t>ΖΥΜΑΡΙΚΑ- ΠΕΝΝΕΣ</t>
  </si>
  <si>
    <t>ΖΥΜΑΡΙΚΑ- ΚΡΙΘΑΡΑΚΙ ΜΕΤΡΙΟ</t>
  </si>
  <si>
    <t>ΚΑΚΑΟ ΣΚΟΝΗ</t>
  </si>
  <si>
    <t>ΠΑΚΕΤΟ 125 ΓΡ.</t>
  </si>
  <si>
    <t>ΚΑΦΕΣ ΕΛΛΗΝΙΚΟΣ ΤΥΠΟΠΟΙΗΜΕΝΟΣ</t>
  </si>
  <si>
    <t>ΠΑΚΕΤΟ 200 ΓΡ(ΜΕ ΑΠΟΚΛΕΙΣΗ-5%)</t>
  </si>
  <si>
    <t>ΚΑΦΕΣ ΣΤΙΓΜΙΑΙΟΣ ΤΥΠΟΥ NESCAFE ΣΥΣΚΕΥΑΣΙΑ 200 ΓΡ.</t>
  </si>
  <si>
    <t>ΣΥΣΚΕΥΑΣΙΑ 200 ΓΡ.</t>
  </si>
  <si>
    <t xml:space="preserve">ΚΕΤΣΑΠ ΚΛΑΣΣΙΚΟ </t>
  </si>
  <si>
    <t xml:space="preserve">ΠΛΑΣΤΙΚΟ ΜΠΟΥΚΑΛΙ κατ' ελάχιστο 330 γραμμάρια </t>
  </si>
  <si>
    <t xml:space="preserve">ΚΟΥΛΟΥΡΑΚΙΑ ΔΙΑΦΟΡΑ  ΤΥΠΟΠΟΙΗΜΕΝΑ </t>
  </si>
  <si>
    <t>ΣΥΣΚΕΥΑΣΙΑ κατ΄ελάχιστο 500 γραμμάρια</t>
  </si>
  <si>
    <t>ΜΕΛI ΑΝΘΕΩΝ</t>
  </si>
  <si>
    <t xml:space="preserve"> ΜΕΡΙΔΑ 20ΓΡ</t>
  </si>
  <si>
    <t>ΠΡΑΛΙΝΑ ΦΟΥΝΤΟΥΚΙΟΥ (ΤΥΠΟΥ MERENDA Ή ΙΣΟΔΥΝΑΜΗ)</t>
  </si>
  <si>
    <t>ΜΠΙΣΚΟΤΑ ΜΕ ΓΕΜΙΣΗ</t>
  </si>
  <si>
    <t>ΣΥΣΚΕΥΑΣΙΑ 250 ΓΡ.</t>
  </si>
  <si>
    <t xml:space="preserve">ΜΠΙΣΚΟΤΑ ΤΥΠΟΥ ΜΙΡΑΝΤΑ </t>
  </si>
  <si>
    <t>ΣΥΣΚΕΥΑΣΙΑ ΚΑΤ ΕΛΑΧΙΣΤΟ 225 ΓΡΑΜ</t>
  </si>
  <si>
    <t xml:space="preserve">ΞΥΔΙ </t>
  </si>
  <si>
    <t>ΣΥΣΚΕΥΑΣΙΑ 350 ΓΡ.</t>
  </si>
  <si>
    <t>ΤΟΜΑΤΟΠΕΛΤΕΣ</t>
  </si>
  <si>
    <t xml:space="preserve"> ΜΕΤΑΛΛΙΚΟ ΔΟΧΕΙΟ 200 ΓΡ.</t>
  </si>
  <si>
    <t xml:space="preserve">ΠΙΠΕΡΙ ΜΑΥΡΟ ΤΡΙΜΜΕΝΟ </t>
  </si>
  <si>
    <t>ΣΥΣΚΕΥΑΣΙΑ 100 ΓΡ.</t>
  </si>
  <si>
    <t xml:space="preserve">ΡΙΓΑΝΗ ΤΡΙΜΜΕΝΗ </t>
  </si>
  <si>
    <t>ΣΥΣΚΕΥΑΣΙΑ 50 ΓΡ.</t>
  </si>
  <si>
    <t>ΡΥΖΙ ΝΥΧΑΚΙ Ή ΓΛΑΣΕ ΠΑΚΕΤΟ 500 ΓΡ.</t>
  </si>
  <si>
    <t xml:space="preserve">ΤΟΜΑΤΑΚΙ ΨΙΛΟΚΟΜΜΕΝΟ </t>
  </si>
  <si>
    <t>ΚΛΑΣΣΙΚΟ ΜΕΤΑΛΛΙΚΟ ΔΟΧΕΙΟ ΚΑΤ ΕΛΑΧΙΣΤΟ410 ΓΡ.</t>
  </si>
  <si>
    <t xml:space="preserve">ΤΟΜΑΤΟΧΥΜΟΣ ΕΛΑΦΡΑ  ΣΥΜΠΥΚΝΩΜΕΝΟΣ ΚΛΑΣΣΙΚΟΣ </t>
  </si>
  <si>
    <t>ΧΑΡΤΙΝΗ ΣΥΣΚΕΥΑΣΙΑ 500 ΓΡ.</t>
  </si>
  <si>
    <t xml:space="preserve">ΤΣΑΙ ΣΕ ΑΤΟΜΙΚΑ ΦΑΚΕΛΑΚΙΑ </t>
  </si>
  <si>
    <t>ΣΥΣΚΕΥΑΣΙΑ ΜΕ 20 ΦΑΚΕΛΑΚΙΑ</t>
  </si>
  <si>
    <t>ΦΑΚΕΣ ΠΑΚΕΤΟ 500 ΓΡ.</t>
  </si>
  <si>
    <t>ΡΕΒΥΘΙΑ ΠΑΚΕΤΟ 500 ΓΡ</t>
  </si>
  <si>
    <t>ΦΑΣΟΛΙΑ, ΣΥΣΚΕΥΑΣΙΑ 500 ΓΡ.</t>
  </si>
  <si>
    <t>ΦΑΣΟΛΙΑ ΓΙΓΑΝΤΕΣ ΣΥΣΚΕΥΑΣΙΑ 500 ΓΡ.</t>
  </si>
  <si>
    <t>ΣΥΣΚΕΥΑΣΙΑ ΤΩΝ 2 ΤΜΧ.(16 γρ. +/- 3 γρ.)</t>
  </si>
  <si>
    <t xml:space="preserve">ΑΡΤΥΜΑ ΧΥΜΟΣ ΛΕΜΟΝΙΟΥ </t>
  </si>
  <si>
    <t>ΜΠΟΥΚΑΛΙ ΚΑΤ΄ΕΛΑΧΙΣΤΟ 330 ML</t>
  </si>
  <si>
    <t xml:space="preserve">ΜΑΡΜΕΛΑΔΕΣ  ΣΕ ΔΙΑΦΟΡΕΣ ΓΕΥΣΕΙΣ </t>
  </si>
  <si>
    <t>ΑΤΟΜΙΚΗ ΣΥΣΚΕΥΑΣΙΑ(ΜΕΡΙΔΑ) ΚΑΤ΄ΕΛΑΧΙΣΤΟ 20 ΓΡ.</t>
  </si>
  <si>
    <t>ΧΥΜΟΙ ΦΡΟΥΤΩΝ ΑΝΑΜΙΚΤΟΙ ΣΥΣΚΕΥΑΣΙΑ ΕΝΟΣ (1) ΛΙΤΡΟΥ</t>
  </si>
  <si>
    <t>ΣΥΣΚΕΥΑΣΙΑ ΕΝΟΣ (1) ΛΙΤΡΟΥ</t>
  </si>
  <si>
    <t>ΓΑΛΑ ΕΒΑΠΟΡΕ ΣΕ ΜΕΤΑΛΛΙΚΟ ΚΟΥΤΙ  400-410 ΓΡ.</t>
  </si>
  <si>
    <t>ΟΔΟΝΤΟΓΛΥΦΙΔΕΣ ΣΥΣΚΕΥΑΣΙΑ 500 ΤΕΜΑΧΙΩΝ</t>
  </si>
  <si>
    <t>ΣΥΣΚΕΥΑΣΙΑ 500 ΤΕΜΑΧΙΩΝ</t>
  </si>
  <si>
    <t>ΣΥΝΟΛΟ ΤΜΗΜΑΤΟΣ 1 :</t>
  </si>
  <si>
    <t>ΤΜΗΜΑ 2 : ΈΛΑΙΑ (CPV : 15411000-2)</t>
  </si>
  <si>
    <t>ΕΛΑΙΟΛΑΔΟ</t>
  </si>
  <si>
    <t>ΠΛΑΣΤΙΚΗ ΦΥΑΛΗ 4 ΛΙΤΡΩΝ</t>
  </si>
  <si>
    <t>ΚΑΛΑΜΠΟΚΕΛΑΙΟ</t>
  </si>
  <si>
    <t>ΠΛΑΣΤΙΚΗ ΦΥΑΛΗ 5 ΛΙΤΡΩΝ</t>
  </si>
  <si>
    <t>ΤΜΗΜΑ 3 : ΓΑΛΑΚΤΟΚΟΜΙΚΑ- ΤΥΡΟΚΟΜΙΚΑ ΠΡΟΪΟΝΤΑ (CPV : 15500000-3)</t>
  </si>
  <si>
    <t>ΓΑΛΑ ΦΡΕΣΚΟ ΠΛΗΡΕΣ</t>
  </si>
  <si>
    <t>ΣΥΣΚΕΥΑΣΙΑ 1 ΚΙΛΟΥ</t>
  </si>
  <si>
    <t>ΓΙΑΟΥΡΤΙ ΣΤΡΑΓΓΙΣΤΟ ΑΓΕΛΑΔΟΣ</t>
  </si>
  <si>
    <t>ΚΕΦΑΛΟΤΥΡΙ ΣΚΛΗΡΟ ΤΡΙΜΜΕΝΟ ΣΥΣΚΕΥΑΣΙΑ 200 ΓΡ.</t>
  </si>
  <si>
    <t>ΣΥΝΟΛΟ ΤΜΗΜΑΤΟΣ 3 :</t>
  </si>
  <si>
    <t>ΤΜΗΜΑ 4 : ΚΑΤΕΨΥΓΜΕΝΑ ΑΛΛΙΕΥΜΑΤΑ / ΛΑΧΑΝΙΚΑ (CPV : 15000000-8)</t>
  </si>
  <si>
    <t>ΒΑΚΑΛΑΟΣ ΦΕΤΑ ΨΑΡΙ</t>
  </si>
  <si>
    <t xml:space="preserve">ΑΡΑΚΑΣ ΚΑΤΕΨΥΓΜΕΝΟΣ </t>
  </si>
  <si>
    <t>ΚΑΛΑΜΑΡΙΑ</t>
  </si>
  <si>
    <t>ΣΥΝΟΛΟ ΤΜΗΜΑΤΟΣ 4 :</t>
  </si>
  <si>
    <t>ΤΜΗΜΑ 5 : ΕΙΔΗ ΚΡΕΟΠΩΛΕΙΟΥ (CPV : 15110000-2)</t>
  </si>
  <si>
    <t>ΚΙΜΑΣ ΒΟΕΙΟΣ ΑΠΟ ΑΠΑΧΟ ΚΡΕΑΣ</t>
  </si>
  <si>
    <t>ΚΙΜΑΣ ΧΟΙΡΙΝΟΣ</t>
  </si>
  <si>
    <t>ΚΡΕΑΣ ΜΟΣΧΑΡΙΣΙΟ(ΠΟΝΤΙΚΙ)</t>
  </si>
  <si>
    <t>ΜΠΡΙΖΟΛΑ ΧΟΙΡΙΝΗ</t>
  </si>
  <si>
    <t>ΣΟΥΒΛΑΚΙΑ ΧΟΙΡΙΝΑ</t>
  </si>
  <si>
    <t>ΣΥΝΟΛΟ ΤΜΗΜΑΤΟΣ 5 :</t>
  </si>
  <si>
    <t>ΤΜΗΜΑ 6 : ΕΙΔΗ ΟΠΩΡΟΠΩΛΕΙΟΥ( ΦΡΟΥΤΑ-ΛΑΧΑΝΙΚΑ) (CPV : 03220000-9)</t>
  </si>
  <si>
    <t>ΑΝΗΘΟΣ( ΜΑΤΣΑΚΙ)</t>
  </si>
  <si>
    <t>ΜΕΛΙΤΖΑΝΕΣ</t>
  </si>
  <si>
    <t>ΠΙΠΕΡΙΕΣ ΠΡΑΣΙΝΕΣ</t>
  </si>
  <si>
    <t>ΣΕΛΙΝΟ(ΚΙΛΟ)</t>
  </si>
  <si>
    <t>ΣΠΑΝΑΚΙ ΦΡΕΣΚΟ</t>
  </si>
  <si>
    <t>ΤΜΗΜΑ 7 : ΨΩΜΙ (CPV : 15811100-7)</t>
  </si>
  <si>
    <t>ΨΩΜΙ</t>
  </si>
  <si>
    <t>ΣΥΝΟΛΟ  ΟΜΑΔΑΣ 2 :</t>
  </si>
  <si>
    <t xml:space="preserve">ΟΜΑΔΑ 3 : ΠΡΟΜΗΘΕΙΑ ΕΙΔΩΝ ΣΙΤΙΣΗΣ ΓΙΑ ΤΙΣ ΑΝΑΓΚΕΣ ΤΗΣ ΔΟΜΗΣ ΠΑΡΟΧΗΣ ΣΥΣΣΙΤΙΟΥ ΔΗΜΟΥ ΑΓΡΙΝΙΟΥ </t>
  </si>
  <si>
    <t>Μπέικον</t>
  </si>
  <si>
    <t>Συσκευασία 1 Κιλού</t>
  </si>
  <si>
    <t>Κιλό</t>
  </si>
  <si>
    <t>Αλάτι Ημίχονδρό</t>
  </si>
  <si>
    <t xml:space="preserve">Συσκευασία 5 Κιλών </t>
  </si>
  <si>
    <t>Πιπέρι</t>
  </si>
  <si>
    <t>Ρίγανη</t>
  </si>
  <si>
    <t>Ξύδι</t>
  </si>
  <si>
    <t xml:space="preserve">Συσκευασία 5 Λίτρων </t>
  </si>
  <si>
    <t>Λίτρο</t>
  </si>
  <si>
    <t>Λεμόνι (Άρτυμα)</t>
  </si>
  <si>
    <t>Συσκευασία 5 Λίτρων</t>
  </si>
  <si>
    <t>Ζάχαρη</t>
  </si>
  <si>
    <t>Αλεύρι</t>
  </si>
  <si>
    <t>Αυγά  53-63gr Μεσαίου μεγέθους (M)</t>
  </si>
  <si>
    <t>Συσκευασία 6 /10/12 Τεμ.</t>
  </si>
  <si>
    <t>Τεμάχιο</t>
  </si>
  <si>
    <t>Γάλα Εβαπορέ</t>
  </si>
  <si>
    <t>Συσκευασία 6/12 Κουτιών  400-410 ΓΡ</t>
  </si>
  <si>
    <t xml:space="preserve">Κουτί </t>
  </si>
  <si>
    <t>Ρύζι καρολίνα</t>
  </si>
  <si>
    <t>Συσκευασία 10 Κιλών</t>
  </si>
  <si>
    <t>Ρύζι παρμποιλντ ( κίτρινο)</t>
  </si>
  <si>
    <t>Κριθαράκι</t>
  </si>
  <si>
    <t xml:space="preserve">Πένες </t>
  </si>
  <si>
    <t>Μακαρόνια Νο 6</t>
  </si>
  <si>
    <t>Συσκευασία 5 Κιλών</t>
  </si>
  <si>
    <t>Φακές</t>
  </si>
  <si>
    <t>Φασόλια</t>
  </si>
  <si>
    <t>Συσκευασία 25 Κιλών</t>
  </si>
  <si>
    <t>Μαργαρίνη Τύπου Βιτάμ</t>
  </si>
  <si>
    <t>Συσκευασία 2 Κιλών</t>
  </si>
  <si>
    <t>Ντομάτα Ψιλοκομμένη</t>
  </si>
  <si>
    <t xml:space="preserve">Συσκευασία 2,5 Κιλών </t>
  </si>
  <si>
    <t xml:space="preserve">Πολτός Ντομάτας </t>
  </si>
  <si>
    <t>Συσκευασία</t>
  </si>
  <si>
    <t>Ζωμός Λαχανικών</t>
  </si>
  <si>
    <t>Συσκευασία 1 Λίτρου</t>
  </si>
  <si>
    <t>Πουρές Πατάτες</t>
  </si>
  <si>
    <t>Μουστάρδα</t>
  </si>
  <si>
    <t>Συσκευασία κατ΄ελαχιστον 5 Λίτρων</t>
  </si>
  <si>
    <t>Ρεβύθια</t>
  </si>
  <si>
    <t>Συσκευασία επαγγελματική (από 5εώς 25 Κιλά)</t>
  </si>
  <si>
    <t>Φασόλια Γίγαντες</t>
  </si>
  <si>
    <t>Συσκευασία 2,5 Κιλών</t>
  </si>
  <si>
    <t>Κεφαλοτύρι</t>
  </si>
  <si>
    <t>Τυρί Τύπου Gouda</t>
  </si>
  <si>
    <t xml:space="preserve">Σιμιγδάλι Ψιλό </t>
  </si>
  <si>
    <t>Σιμιγδάλι Χονδρό</t>
  </si>
  <si>
    <t>Μπέικιν Πάου ντερ (Συσκ. 200gr)</t>
  </si>
  <si>
    <t>Τεμάχια</t>
  </si>
  <si>
    <t>ΤΜΗΜΑ 2 : ΕΙΔΗ ΑΡΤΟΠΟΙΕΙΟΥ (CPV : 15811100-7 )</t>
  </si>
  <si>
    <t>Ψωμί</t>
  </si>
  <si>
    <t>ΤΜΗΜΑ  3 : ΕΙΔΗ ΚΡΕΟΠΩΛΕΙΟΥ  (CPV : 15110000-2)</t>
  </si>
  <si>
    <t xml:space="preserve">ΕΙΔΟΣ </t>
  </si>
  <si>
    <t xml:space="preserve">ΕΝΔΕΙΚΤΙΚΗ ΣΥΣΚΕΥΑΣΙΑ </t>
  </si>
  <si>
    <t>ΠΟΣΟΤΗΤΑ</t>
  </si>
  <si>
    <t>ΤΙΜΗ ΜΟΝΑΔΑΣ</t>
  </si>
  <si>
    <t xml:space="preserve">ΠΟΣΟ ΦΠΑ </t>
  </si>
  <si>
    <t>Χοιρινή Μπριζόλα</t>
  </si>
  <si>
    <t>Συσκευασία 2-5 Κιλών</t>
  </si>
  <si>
    <t>Νωπό Κρέας Χοιρινό Μπούτι (ανευ κόκκαλου)</t>
  </si>
  <si>
    <t>Νωπό Κρέας Χοιρινό - Πανσέτα</t>
  </si>
  <si>
    <t>Νωπό Κοτόπουλο Μπούτι</t>
  </si>
  <si>
    <t>Νωπό Κρέας Βόειο – Σπάλα (άνευ κόκκαλου)</t>
  </si>
  <si>
    <t>Λουκάνικο Χωριάτικο (χοιρινό)</t>
  </si>
  <si>
    <t>ΤΜΗΜΑ 4 : ΚΑΤΕΨΥΓΜΕΝΑ ΠΡΟΙΟΝΤΑ  (CPV : 15000000-8)</t>
  </si>
  <si>
    <t>Σπανάκι Κατεψυγμένο</t>
  </si>
  <si>
    <t>Συσκευασία 1-2 Κιλών</t>
  </si>
  <si>
    <t>Αρακάς Κατεψυγμένος</t>
  </si>
  <si>
    <t>Φασολάκια Κατεψυγμένα</t>
  </si>
  <si>
    <t>Βακαλάος Φέτα Κατεψυγμένος</t>
  </si>
  <si>
    <t>ΤΜΗΜΑ 5 : ΕΙΔΗ ΟΠΩΡΟΠΩΛΕΙΟΥ (CPV : 03220000-9)</t>
  </si>
  <si>
    <t>Σέλινο</t>
  </si>
  <si>
    <t>Μαϊντανός</t>
  </si>
  <si>
    <t>Ματσάκι</t>
  </si>
  <si>
    <t>Κρεμμύδια Ξερά</t>
  </si>
  <si>
    <t>Συσκευασία 20 Κιλών</t>
  </si>
  <si>
    <t>Πατάτες</t>
  </si>
  <si>
    <t>Πιπεριές</t>
  </si>
  <si>
    <t>Ντομάτες</t>
  </si>
  <si>
    <t>Μελιτζάνες</t>
  </si>
  <si>
    <t>Λάχανο</t>
  </si>
  <si>
    <t>Σκόρδα</t>
  </si>
  <si>
    <t>Κρεμμυδάκια</t>
  </si>
  <si>
    <t>Άνηθος</t>
  </si>
  <si>
    <t>Καρότα</t>
  </si>
  <si>
    <t>Κολοκυθάκια</t>
  </si>
  <si>
    <t>Πράσα</t>
  </si>
  <si>
    <t>ΤΜΗΜΑ 6 : ΈΛΑΙΑ (CPV : 15411000-2)</t>
  </si>
  <si>
    <t>Ελαιόλαδο</t>
  </si>
  <si>
    <t xml:space="preserve">Συσκευασία 4 Λίτρων </t>
  </si>
  <si>
    <t>συσκευασια</t>
  </si>
  <si>
    <t>ΣΥΝΟΛΟ ΟΜΑΔΑΣ 3 :</t>
  </si>
  <si>
    <t>ΟΜΑΔΑ 4 : ΚΟΙΝΩΝΙΚΟ ΠΑΝΤΟΠΩΛΕΙΟ</t>
  </si>
  <si>
    <t>Αλεύρι για όλες τις χρήσεις</t>
  </si>
  <si>
    <t>Πάστα Ντομάτας διπλής συμπύκνωσης 28%</t>
  </si>
  <si>
    <t>Συσκευασία 410gr</t>
  </si>
  <si>
    <t>Ζυμαρικά – Μακαρόνια Νο6</t>
  </si>
  <si>
    <t>Συσκευασία 500 gr</t>
  </si>
  <si>
    <t>Ζυμαρικά – Πένες</t>
  </si>
  <si>
    <t>Ζυμαρικά – Κριθαράκι Μέτριο</t>
  </si>
  <si>
    <t>Συσκευασία 400 - 410 gr</t>
  </si>
  <si>
    <t>ΤΜΗΜΑ 2 : ΟΣΠΡΙΑ  (CPV : 15000000-8)</t>
  </si>
  <si>
    <t>Ρύζι (Καρολίνα)</t>
  </si>
  <si>
    <t>ΤΜΗΜΑ 3 : ΕΙΔΗ ΚΡΕΟΠΩΛΕΙΟΥ - ΧΟΙΡΙΝΟ ΚΡΕΑΣ (CPV : 15113000-3)</t>
  </si>
  <si>
    <t>Κρέας Χοιρινό Νωπό  (Μπριζόλα)</t>
  </si>
  <si>
    <t>Κρέας Χοιρινό Νωπό  (Μπούτι χωρίς κόκαλο)</t>
  </si>
  <si>
    <t>ΤΜΗΜΑ 4 : ΕΙΔΗ  ΚΡΕΟΠΩΛΕΙΟΥ – ΝΩΠΟ ΚΡΕΑΣ ΑΡΝΙ (CPV : 15115100-8)</t>
  </si>
  <si>
    <t>Κρέας Αρνί Νωπό</t>
  </si>
  <si>
    <t>Νωπό Κοτόπουλο (Μπούτι)</t>
  </si>
  <si>
    <t>ΣΥΝΟΛΟ ΤΜΗΜΑΤΟΣ  5 :</t>
  </si>
  <si>
    <t>ΣΥΝΟΛΟ ΟΜΑΔΑΣ 4 :</t>
  </si>
  <si>
    <t>ΟΜΑΔΑ 5 : ΠΡΟΜΗΘΕΙΑ ΤΡΟΦΙΜΩΝ ΓΙΑ ΤΗ ΔΙΟΡΓΑΝΩΣΗ ΕΚΔΗΛΩΣΕΩΝ ( ΑΠΟΚΡΙΕΣ, ΚΟΥΛΟΥΜΑ, ΧΡΙΣΤΟΥΓΕΝΝΑ ΚΛΠ)</t>
  </si>
  <si>
    <t>ΤΜΗΜΑ 1 : ΕΙΔΗ ΠΑΝΤΟΠΩΛΕΙΟΥ  (CPV:15000000-8)</t>
  </si>
  <si>
    <t>ΧΑΛΒΑΣ</t>
  </si>
  <si>
    <t>ΦΑΣΟΛΙΑ</t>
  </si>
  <si>
    <t>ΕΛΙΕΣ ΣΕ ΑΛΜΗ</t>
  </si>
  <si>
    <t>ΤΟΥΡΣΙ ΑΝΑΜΕΙΚΤΟ</t>
  </si>
  <si>
    <t>ΛΙΤΡΑ</t>
  </si>
  <si>
    <t>ΝΕΡΟ 0,5ΛΙΤΡΟ</t>
  </si>
  <si>
    <t>ΠΛΑΣΤΙΚΗ ΦΥΑΛΗ 0,5L</t>
  </si>
  <si>
    <t>ΤΜΗΜΑ 2 : ΕΙΔΗ ΑΡΤΟΠΟΙΕΙΟΥ (CPV:15811000-6)</t>
  </si>
  <si>
    <t>ΛΑΓΑΝΑ</t>
  </si>
  <si>
    <t xml:space="preserve">     </t>
  </si>
  <si>
    <t>ΤΜΗΜΑ 3 : ΠΡΟΧΕΙΡΟ  ΓΕΥΜΑ  (CPV :15894400-5)</t>
  </si>
  <si>
    <t>ΣΟΥΒΛΑΚΙ ΧΟΙΡΙΝΟ ΨΗΜΈΝΟ  ΜΕ ΨΩΜΙ</t>
  </si>
  <si>
    <t>ΤΜΗΜΑ 4 : ΕΙΔΗ ΖΑΧΑΡΟΠΛΑΣΤΙΚΗΣ (CPV :15812000-3)</t>
  </si>
  <si>
    <t xml:space="preserve">ΜΕΛΟΜΑΚΑΡΟΝΑ </t>
  </si>
  <si>
    <t>ΣΟΚΟΛΑΤΑΚΙΑ</t>
  </si>
  <si>
    <t>ΣΥΝΟΛΟ ΟΜΑΔΑΣ 5 :</t>
  </si>
  <si>
    <t xml:space="preserve">ΓΕΝΙΚΟ ΣΥΝΟΛΟ (ΟΜΑΔΕΣ 1 - 2 - 3 - 4 - 5) : </t>
  </si>
  <si>
    <t>A/A</t>
  </si>
  <si>
    <t xml:space="preserve">TMHMA </t>
  </si>
  <si>
    <t xml:space="preserve">ΚΑΘΑΡΟ ΠΟΣΟ </t>
  </si>
  <si>
    <t xml:space="preserve">ΣΥΝΟΛΟ </t>
  </si>
  <si>
    <t xml:space="preserve">ΤΜΗΜΑ 1: ΕΙΔΗ ΠΑΝΤΟΠΩΛΕΙΟΥ  - CPV:15000000-8 </t>
  </si>
  <si>
    <t xml:space="preserve">ΤΜΗΜΑ 2: ΕΛΑΙΑ  - CPV:15411000-2  </t>
  </si>
  <si>
    <t>ΤΜΗΜΑ 3: ΓΑΛΑΚΤΟΚΟΜΙΚΑ -ΤΥΡΟΚΟΜΙΚΑ ΕΙΔΗ  - CPV:15500000-3</t>
  </si>
  <si>
    <t>ΤΜΗΜΑ 4: ΚΑΤΕΨΥΓΜΕΝΑ   ΨΑΡΙΑ &amp; ΛΑΧΑΝΙΚΑ - CPV:15000000-8</t>
  </si>
  <si>
    <t xml:space="preserve">ΤΜΗΜΑ 5: ΕΙΔΗ ΚΡΕΟΠΩΛΕΙΟΥ  - CPV:15110000-2 </t>
  </si>
  <si>
    <t>ΤΜΗΜΑ  6: ΕΙΔΗ ΑΡΤΟΠΟΙΕΙΟΥ   - CPV:15810000-9</t>
  </si>
  <si>
    <t>ΤΜΗΜΑ 7: ΕΙΔΗ ΟΠΩΡΟΠΟΛΕΙΟΥ (ΦΡΟΥΤΑ &amp; ΛΑΧΑΝΙΚΑ) - CPV:03220000-9</t>
  </si>
  <si>
    <t>ΣΥΝΟΛΟ ΟΜΑΔΑΣ 1:</t>
  </si>
  <si>
    <t xml:space="preserve">ΟΜΑΔΑ 2 : ΠΡΟΜΗΘΕΙΑ  ΕΙΔΩΝ ΣΙΤΙΣΗΣ  ΓΙΑ ΤΙΣ ΑΝΑΓΚΕΣ ΤΟΥ ΞΕΝΩΝΑ  ΓΥΝΑΙΚΩΝ ΘΥΜΑΤΩΝ ΒΙΑΣ </t>
  </si>
  <si>
    <t xml:space="preserve">ΤΜΗΜΑ </t>
  </si>
  <si>
    <t>ΤΜΗΜΑ1:  ΕΙΔΗ ΠΑΝΤΟΠΩΛΕΙΟΥ - CPV:15000000-8</t>
  </si>
  <si>
    <t>ΤΜΗΜΑ 2: ΕΛΑΙΑ - CPV:15411000-2</t>
  </si>
  <si>
    <t>ΤΜΗΜΑ 3: ΓΑΛΑΚΤΟΚΟΜΙΚΑ - ΤΥΡΟΚΟΜΙΚΑ  ΠΡΟΪΟΝΤΑ - CPV:15500000-3</t>
  </si>
  <si>
    <t xml:space="preserve">ΤΜΗΜΑ 4: ΚΑΤΕΨΥΓΜΕΝΑ  ΨΑΡΙΑ / ΛΑΧΑΝΙΚΑ - CPV:15000000-8 </t>
  </si>
  <si>
    <t xml:space="preserve">ΤΜΗΜΑ 5: ΕΙΔΗ ΚΡΕΟΠΩΛΕΙΟΥ - CPV:15110000-2 </t>
  </si>
  <si>
    <t>ΤΜΗΜΑ 6: ΕΙΔΗ ΟΠΩΡΟΠΩΛΕΙΟΥ (ΦΡΟΥΤΑ -ΛΑΧΑΝΙΚΑ) - CPV:03220000-9</t>
  </si>
  <si>
    <t>ΤΜΗΜΑ 7 :ΨΩΜΙ  - CPV:15811100-7</t>
  </si>
  <si>
    <t>ΣΥΝΟΛΟ  ΟΜΑΔΑΣ  2:</t>
  </si>
  <si>
    <t>ΟΜΑΔΑ 3 : ΠΡΟΜΗΘΕΙΑ ΕΙΔΩΝ ΣΙΤΙΣΗΣ  ΓΙΑ ΤΙΣ ΑΝΑΓΚΕΣ ΤΗΣ ΔΟΜΗΣ ΠΑΡΟΧΗΣ ΣΙΣΙΤΙΟΥ  ΔΗΜΟΥ ΑΓΡΙΝΙΟΥ</t>
  </si>
  <si>
    <t>ΤΜΗΜΑ 1: ΕΙΔΗ ΠΑΝΤΟΠΩΛΕΙΟΥ - CPV:15000000-8</t>
  </si>
  <si>
    <t>ΤΜΗΜΑ 2: ΨΩΜΙ - CPV:15811100-7</t>
  </si>
  <si>
    <t xml:space="preserve">ΤΜΗΜΑ 3: ΕΙΔΗ ΚΡΕΟΠΩΛΕΙΟΥ - CPV:15110000-2 </t>
  </si>
  <si>
    <t>ΤΜΗΜΑ 4: ΚΑΤΕΨΥΓΜΕΝΑ  ΨΑΡΙΑ / ΛΑΧΑΝΙΚΑ -  CPV:15000000-8</t>
  </si>
  <si>
    <t>ΤΜΗΜΑ 5: ΕΙΔΗ ΟΠΩΡΟΠΩΛΕΙΟΥ (ΦΡΟΥΤΑ -ΛΑΧΑΝΙΚΑ) - CPV:03220000-9</t>
  </si>
  <si>
    <t>ΤΜΗΜΑ 6: ΈΛΑΙΑ - CPV:15411000-2</t>
  </si>
  <si>
    <t>ΣΥΝΟΛΟ  ΟΜΑΔΑΣ  3:</t>
  </si>
  <si>
    <t xml:space="preserve">ΟΜΑΔΑ 4:ΠΡΟΜΗΘΕΙΑ ΕΙΔΩΝ ΣΙΤΙΣΗΣ ΓΙΑ ΤΟ ΚΟΙΝΩΝΙΚΟ ΠΑΝΤΟΠΩΛΕΙΟ  ΔΗΜΟΥ ΑΓΡΙΝΙΟΥ  </t>
  </si>
  <si>
    <t xml:space="preserve">ΤΜΗΜΑ 1 : ΕΙΔΗ ΠΑΝΤΟΠΩΛΕΙΟΥ - CPV:15000000-8 </t>
  </si>
  <si>
    <t xml:space="preserve">ΤΜΗΜΑ 2 : ΟΣΠΡΙΑ - CPV:15000000-8 </t>
  </si>
  <si>
    <t>ΤΜΗΜΑ 3:  ΕΙΔΗ ΚΡΕΟΠΩΛΕΙΟΥ - ΧΟΙΡΙΝΟ ΚΡΕΑΣ  - CPV:15113000-3</t>
  </si>
  <si>
    <t>ΤΜΗΜΑ 4:  ΕΙΔΗ ΚΡΕΟΠΩΛΕΙΟΥ -ΝΩΠΟ ΚΡΕΑΣ  ΑΡΝΙ - CPV:15115100-8</t>
  </si>
  <si>
    <t>ΤΜΗΜΑ 5:  ΕΙΔΗ ΚΡΕΟΠΩΛΕΙΟΥ -ΚΟΤΟΠΟΥΛΟ ΝΩΠΟ - CPV:15112130-6</t>
  </si>
  <si>
    <t>ΣΥΝΟΛΟ  ΟΜΑΔΑΣ 4:</t>
  </si>
  <si>
    <t xml:space="preserve">ΟΜΑΔΑ  5. ΠΡΟΜΗΘΕΙΑ  ΤΡΟΦΙΜΩΝ  ΓΙΑ ΤΗ ΔΙΟΡΓΑΝΩΣΗ   ΕΚΔΗΛΩΣΕΩΝ (ΑΠΟΚΡΙΕΣ, ΚΟΥΛΟΥΜΑ , ΧΡΙΣΤΟΥΓΕΝΝΑ  Κ.Λ.Π.)  </t>
  </si>
  <si>
    <t>ΤΜΗΜΑ 2: ΕΙΔΗ ΑΡΤΟΠΟΙΕΙΟΥ - CPV:15811000-6</t>
  </si>
  <si>
    <t>ΤΜΗΜΑ 3:  ΠΡΟΧΕΙΡΟ  ΓΕΥΜΑ - CPV :15894400-5</t>
  </si>
  <si>
    <t>ΤΜΗΜΑ 4: ΕΙΔΗ ΖΑΧΑΡΟΠΛΑΣΤΙΚΗΣ - CPV::15812000-3</t>
  </si>
  <si>
    <t xml:space="preserve">ΣΥΝΟΛΟ  ΟΜΑΔΑΣ 5 : </t>
  </si>
  <si>
    <t>ΓΕΝΙΚΟ ΣΥΝΟΛΟ</t>
  </si>
  <si>
    <t>ΔΙΚΑΙΩΜΑ ΠΡΟΑΙΡΕΣΗΣ  ΓΙΑ ΤΗΝ ΟΜΑΔΑ 4:ΠΡΟΜΗΘΕΙΑ ΕΙΔΩΝ ΣΙΤΙΣΗΣ ΓΙΑ ΤΟ ΚΟΙΝΩΝΙΚΟ ΠΑΝΤΟΠΩΛΕΙΟ  ΔΗΜΟΥ ΑΓΡΙΝΙΟΥ</t>
  </si>
  <si>
    <t xml:space="preserve">ΤΜΗΜΑ 1: ΕΙΔΗ ΠΑΝΤΟΠΩΛΕΙΟΥ- CPV:15000000-8 </t>
  </si>
  <si>
    <t>ΤΜΗΜΑ 2: ΟΣΠΡΙΑ - CPV:15000000-8</t>
  </si>
  <si>
    <t>ΤΜΗΜΑ 5: ΕΙΔΗ ΚΡΕΟΠΩΛΕΙΟΥ -ΚΟΤΟΠΟΥΛΟ ΝΩΠΟ - CPV:15112130-6</t>
  </si>
  <si>
    <t xml:space="preserve">ΣΥΣΚΕΥΑΣΙΑ 5 ΚΙΛΩΝ </t>
  </si>
  <si>
    <t>ΣΥΣΚΕΥΑΣΙΑ 2,5ΚΙΛΩΝ</t>
  </si>
  <si>
    <t>ΣΥΣΚΕΥΑΣΙΑ ΑΠΟ 3KG ΕΩΣ 5KG (ΣΤΡΑΓΓΙΣΜΕΝΟ)</t>
  </si>
  <si>
    <t xml:space="preserve">ΚΡΑΣΙ  ΚΟΚΚΙΝΟ -ΛΕΥΚΟ </t>
  </si>
  <si>
    <t>ΣΥΣΚΕΥΑΣΙ 10 LT</t>
  </si>
  <si>
    <t xml:space="preserve">TEMAXIO </t>
  </si>
  <si>
    <t>ΠΟΡΤΟΚΑΛΑΔA-ΛΕΜΟΝΑΔΑ 1,50 ΛΙΤΡΟ</t>
  </si>
  <si>
    <t>ΚΟΡΝ ΦΛΑΟΥΕΡ (200 gr ή κατ΄ελάχιστον 200 gr)</t>
  </si>
  <si>
    <t>ΣΥΣΚΕΥΑΣΙΑ 200 ΓΡ Ή ΚΑΤ΄ΕΛΑΧΙΣΤΟΝ 200ΓΡ</t>
  </si>
  <si>
    <r>
      <t xml:space="preserve"> ΔΗΜΗΤΡΙΑΚΑ  </t>
    </r>
    <r>
      <rPr>
        <b/>
        <sz val="11"/>
        <rFont val="Calibri"/>
        <family val="2"/>
        <charset val="161"/>
        <scheme val="minor"/>
      </rPr>
      <t>ΟΛΙΚΗΣ</t>
    </r>
    <r>
      <rPr>
        <sz val="11"/>
        <rFont val="Calibri"/>
        <family val="2"/>
        <charset val="161"/>
        <scheme val="minor"/>
      </rPr>
      <t xml:space="preserve"> ΑΛΕΣΗΣ  (χωρίς προσθήκης σοκολάτας ή μελιού) ΣΥΣΚΕΥΑΣΙΑ 375- 500 ΓΡ.</t>
    </r>
  </si>
  <si>
    <t>ΚΑΝΕΛΛΑ ΞΥΛΟ ΦΑΚΕΛΑΚΙ 50 gr</t>
  </si>
  <si>
    <t>ΚΑΦΕΣ ΕΛΛΗΝΙΚΟΣ Α΄ΠΟΙΟΤΗΤΑ ΣΥΣΚ. ΑΕΡΟΣΤΕΓΗΣ από 950 gr έως 1Kg</t>
  </si>
  <si>
    <t>ΣΥΣΚΕΥΑΣΙΑ  από 950g έως 1Kg</t>
  </si>
  <si>
    <t>ΚΑΡΑΜΕΛΕΣ ΣΚΛΗΡΕΣ Ή ΤΖΕΛ</t>
  </si>
  <si>
    <t xml:space="preserve">ΦΡΥΓΑΝΙΕΣ σίτου/ολικής άλεσης/σίκαλης </t>
  </si>
  <si>
    <t>φέτα ΠΟΠ σκληρη σε άλμη</t>
  </si>
  <si>
    <t>1/2 κιλο</t>
  </si>
  <si>
    <t xml:space="preserve">ΟΜΑΔΑ 1 : ΠΡΟΜΗΘΕΙΑ ΕΙΔΩΝ ΣΙΤΙΣΗΣ ΓΙΑ ΤΙΣ ΑΝΑΓΚΕΣ ΤΗΣ ΔΙΕΥΘΥΝΣΗΣ ΠΡΟΣΧΟΣΧΟΛΙΚΗΣ ΑΓΩΓΗΣ,ΠΡΟΓΡΑΜΜΑΤΩΝ ΠΑΙΔΙΟΥ, ΑΜΕΑ &amp; ΤΡΙΤΗΣ ΗΛΙΚΙΑΣ  (ΠΡΩΗΝ ΚΟΙ.Π.Α) ΔΗΜΟΥ ΑΓΡΙΝΙΟΥ </t>
  </si>
  <si>
    <r>
      <t xml:space="preserve">ΒΑΝΙΛΙΕΣ ΦΑΚΕΛΑΚΙ ΣΥΣΚΕΥΑΣΙΑΣ (ΠΕΝΤΕ ΤΕΜΑΧΙΩΝ) </t>
    </r>
    <r>
      <rPr>
        <b/>
        <sz val="11"/>
        <rFont val="Calibri"/>
        <family val="2"/>
        <charset val="161"/>
        <scheme val="minor"/>
      </rPr>
      <t>(ΦΠΑ 24%)</t>
    </r>
  </si>
  <si>
    <t>Κρασί (φπα 24%)</t>
  </si>
  <si>
    <t>Συσκευασία κατ΄ελάχιστον 4,5 Κιλό</t>
  </si>
  <si>
    <t xml:space="preserve">Κιλό </t>
  </si>
  <si>
    <t xml:space="preserve">Συσκευασία  2,5 Κιλά </t>
  </si>
  <si>
    <t>Μανιτάρια Κονσέρβα.(Η τιμολόγηση και η επιμέτρηση θα γίνουν ανά κιλό Καθαρού Βάρους / περιεχομένου συσκευασίας)</t>
  </si>
  <si>
    <t>Καλαμπόκι Κονσέρβα.(Η τιμολόγηση και η επιμέτρηση θα γίνουν ανά κιλό Καθαρού Βάρους / περιεχομένου συσκευασίας)</t>
  </si>
  <si>
    <t>ΝΩΠΟ ΒΟΕΙΟΣ ΚΙΜΑΣ</t>
  </si>
  <si>
    <t xml:space="preserve">ΟΜΑΔΑ 1:  ΕΙΔΗ  ΣΙΤΙΣΗΣ  ΓΙΑ ΤΙΣ ΑΝΑΓΚΕΣ ΤΗΣ Δ/ΝΣΗΣ ΠΡΟΣΧΟΣΧΟΛΙΚΗΣ ΑΓΩΓΗΣ,ΠΡΟΓΡΑΜΜΑΤΩΝ ΠΑΙΔΙΟΥ, ΑΜΕΑ &amp; ΤΡΙΤΗΣ ΗΛΙΚΙΑΣ  (ΠΡΩΗΝ ΚΟΙ.Π.Α). </t>
  </si>
  <si>
    <t>ΤΜΗΜΑ  5 : ΕΙΔΗ  ΚΡΕΟΠΩΛΕΙΟΥ – ΝΩΠΟ ΚΟΤΟΠΟΥΛΟ (CPV : 15112130-6)</t>
  </si>
  <si>
    <t>ΕΓΓΥΗΣΗ ΣΥΜΜΕΤΟΧΗΣ</t>
  </si>
  <si>
    <t>ΕΓΓΥΗΣΗ ΚΑΛΗΣ ΕΚΤΕΛΕΣΗΣ</t>
  </si>
  <si>
    <t>ΠΟΣΟΣΤΟ ΕΚΠΤΩΣΗΣ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</si>
</sst>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5" x14ac:knownFonts="1">
    <font>
      <sz val="11"/>
      <color theme="1"/>
      <name val="Calibri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theme="4" tint="-0.499984740745262"/>
      <name val="Calibri"/>
      <family val="2"/>
      <charset val="161"/>
      <scheme val="minor"/>
    </font>
    <font>
      <b/>
      <u/>
      <sz val="15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3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u/>
      <sz val="13"/>
      <name val="Calibri"/>
      <family val="2"/>
      <charset val="161"/>
      <scheme val="minor"/>
    </font>
    <font>
      <b/>
      <u/>
      <sz val="15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5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5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0" xfId="0" applyFont="1" applyFill="1"/>
    <xf numFmtId="0" fontId="0" fillId="0" borderId="0" xfId="0" applyFont="1"/>
    <xf numFmtId="0" fontId="0" fillId="0" borderId="0" xfId="0" applyFont="1" applyAlignment="1">
      <alignment horizontal="left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5" xfId="0" applyFont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0" fillId="0" borderId="5" xfId="0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justify" vertical="center"/>
    </xf>
    <xf numFmtId="0" fontId="3" fillId="0" borderId="8" xfId="0" applyFont="1" applyFill="1" applyBorder="1" applyAlignment="1">
      <alignment horizontal="left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4" fontId="0" fillId="0" borderId="0" xfId="0" applyNumberFormat="1" applyFont="1"/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3" fontId="5" fillId="0" borderId="13" xfId="0" applyNumberFormat="1" applyFont="1" applyBorder="1" applyAlignment="1">
      <alignment vertical="center" wrapText="1"/>
    </xf>
    <xf numFmtId="164" fontId="5" fillId="3" borderId="13" xfId="0" applyNumberFormat="1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3" fontId="5" fillId="3" borderId="13" xfId="0" applyNumberFormat="1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64" fontId="10" fillId="0" borderId="15" xfId="0" applyNumberFormat="1" applyFont="1" applyBorder="1" applyAlignment="1">
      <alignment vertical="center" wrapText="1"/>
    </xf>
    <xf numFmtId="164" fontId="3" fillId="0" borderId="15" xfId="0" applyNumberFormat="1" applyFont="1" applyBorder="1" applyAlignment="1">
      <alignment vertical="center" wrapText="1"/>
    </xf>
    <xf numFmtId="4" fontId="0" fillId="0" borderId="0" xfId="0" applyNumberFormat="1" applyFont="1" applyAlignment="1">
      <alignment vertical="center" wrapText="1"/>
    </xf>
    <xf numFmtId="0" fontId="11" fillId="0" borderId="9" xfId="0" applyFont="1" applyBorder="1" applyAlignment="1">
      <alignment vertical="center" wrapText="1"/>
    </xf>
    <xf numFmtId="164" fontId="10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10" fillId="0" borderId="16" xfId="0" applyNumberFormat="1" applyFont="1" applyBorder="1" applyAlignment="1">
      <alignment vertical="center" wrapText="1"/>
    </xf>
    <xf numFmtId="164" fontId="3" fillId="0" borderId="16" xfId="0" applyNumberFormat="1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3" fontId="14" fillId="3" borderId="13" xfId="0" applyNumberFormat="1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164" fontId="13" fillId="3" borderId="16" xfId="0" applyNumberFormat="1" applyFont="1" applyFill="1" applyBorder="1" applyAlignment="1">
      <alignment vertical="center" wrapText="1"/>
    </xf>
    <xf numFmtId="164" fontId="12" fillId="4" borderId="14" xfId="0" applyNumberFormat="1" applyFont="1" applyFill="1" applyBorder="1" applyAlignment="1">
      <alignment vertical="center" wrapText="1"/>
    </xf>
    <xf numFmtId="164" fontId="9" fillId="4" borderId="14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" fontId="0" fillId="0" borderId="0" xfId="0" applyNumberFormat="1" applyFont="1" applyAlignment="1">
      <alignment horizontal="left" vertical="center" wrapText="1"/>
    </xf>
    <xf numFmtId="3" fontId="5" fillId="3" borderId="13" xfId="0" applyNumberFormat="1" applyFont="1" applyFill="1" applyBorder="1" applyAlignment="1">
      <alignment horizontal="left" vertical="center" wrapText="1"/>
    </xf>
    <xf numFmtId="164" fontId="5" fillId="3" borderId="13" xfId="0" applyNumberFormat="1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3" fontId="5" fillId="3" borderId="16" xfId="0" applyNumberFormat="1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64" fontId="10" fillId="0" borderId="16" xfId="0" applyNumberFormat="1" applyFont="1" applyBorder="1" applyAlignment="1">
      <alignment horizontal="left" vertical="center" wrapText="1"/>
    </xf>
    <xf numFmtId="164" fontId="3" fillId="0" borderId="16" xfId="0" applyNumberFormat="1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4" fontId="10" fillId="0" borderId="0" xfId="0" applyNumberFormat="1" applyFont="1" applyBorder="1" applyAlignment="1">
      <alignment horizontal="left" vertical="center" wrapText="1"/>
    </xf>
    <xf numFmtId="164" fontId="10" fillId="0" borderId="13" xfId="0" applyNumberFormat="1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left" vertical="center" wrapText="1"/>
    </xf>
    <xf numFmtId="4" fontId="0" fillId="0" borderId="0" xfId="0" applyNumberFormat="1" applyFont="1" applyBorder="1" applyAlignment="1">
      <alignment horizontal="left" vertical="center" wrapText="1"/>
    </xf>
    <xf numFmtId="164" fontId="12" fillId="4" borderId="14" xfId="0" applyNumberFormat="1" applyFont="1" applyFill="1" applyBorder="1" applyAlignment="1">
      <alignment horizontal="left" vertical="center" wrapText="1"/>
    </xf>
    <xf numFmtId="164" fontId="9" fillId="4" borderId="14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4" fontId="17" fillId="0" borderId="0" xfId="0" applyNumberFormat="1" applyFont="1" applyFill="1" applyBorder="1" applyAlignment="1">
      <alignment horizontal="left" vertical="center" wrapText="1"/>
    </xf>
    <xf numFmtId="4" fontId="18" fillId="0" borderId="0" xfId="0" applyNumberFormat="1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6" borderId="13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164" fontId="5" fillId="0" borderId="13" xfId="0" applyNumberFormat="1" applyFont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left" vertical="center" wrapText="1"/>
    </xf>
    <xf numFmtId="4" fontId="17" fillId="0" borderId="15" xfId="0" applyNumberFormat="1" applyFont="1" applyFill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164" fontId="10" fillId="0" borderId="15" xfId="0" applyNumberFormat="1" applyFont="1" applyFill="1" applyBorder="1" applyAlignment="1">
      <alignment horizontal="left" vertical="center" wrapText="1"/>
    </xf>
    <xf numFmtId="164" fontId="3" fillId="0" borderId="15" xfId="0" applyNumberFormat="1" applyFont="1" applyFill="1" applyBorder="1" applyAlignment="1">
      <alignment horizontal="left" vertical="center" wrapText="1"/>
    </xf>
    <xf numFmtId="164" fontId="12" fillId="4" borderId="2" xfId="0" applyNumberFormat="1" applyFont="1" applyFill="1" applyBorder="1" applyAlignment="1">
      <alignment horizontal="left" vertical="center" wrapText="1"/>
    </xf>
    <xf numFmtId="4" fontId="17" fillId="0" borderId="27" xfId="0" applyNumberFormat="1" applyFont="1" applyFill="1" applyBorder="1" applyAlignment="1">
      <alignment horizontal="left" vertical="center" wrapText="1"/>
    </xf>
    <xf numFmtId="4" fontId="18" fillId="0" borderId="15" xfId="0" applyNumberFormat="1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3" fontId="20" fillId="3" borderId="13" xfId="0" applyNumberFormat="1" applyFont="1" applyFill="1" applyBorder="1" applyAlignment="1">
      <alignment horizontal="left" vertical="center" wrapText="1"/>
    </xf>
    <xf numFmtId="164" fontId="19" fillId="2" borderId="14" xfId="0" applyNumberFormat="1" applyFont="1" applyFill="1" applyBorder="1" applyAlignment="1">
      <alignment horizontal="left" vertical="center" wrapText="1"/>
    </xf>
    <xf numFmtId="164" fontId="21" fillId="2" borderId="14" xfId="0" applyNumberFormat="1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4" fontId="22" fillId="0" borderId="13" xfId="0" applyNumberFormat="1" applyFont="1" applyFill="1" applyBorder="1" applyAlignment="1">
      <alignment horizontal="left" vertical="center" wrapText="1"/>
    </xf>
    <xf numFmtId="164" fontId="22" fillId="0" borderId="16" xfId="0" applyNumberFormat="1" applyFont="1" applyFill="1" applyBorder="1" applyAlignment="1">
      <alignment horizontal="left" vertical="center" wrapText="1"/>
    </xf>
    <xf numFmtId="0" fontId="22" fillId="6" borderId="13" xfId="0" applyFont="1" applyFill="1" applyBorder="1" applyAlignment="1">
      <alignment horizontal="left" vertical="center" wrapText="1"/>
    </xf>
    <xf numFmtId="0" fontId="2" fillId="0" borderId="0" xfId="0" applyFont="1"/>
    <xf numFmtId="0" fontId="22" fillId="3" borderId="13" xfId="0" applyFont="1" applyFill="1" applyBorder="1" applyAlignment="1">
      <alignment horizontal="left" vertical="center" wrapText="1"/>
    </xf>
    <xf numFmtId="0" fontId="22" fillId="3" borderId="13" xfId="0" applyFont="1" applyFill="1" applyBorder="1" applyAlignment="1">
      <alignment vertical="center" wrapText="1"/>
    </xf>
    <xf numFmtId="3" fontId="22" fillId="3" borderId="13" xfId="0" applyNumberFormat="1" applyFont="1" applyFill="1" applyBorder="1" applyAlignment="1">
      <alignment vertical="center" wrapText="1"/>
    </xf>
    <xf numFmtId="164" fontId="22" fillId="3" borderId="13" xfId="0" applyNumberFormat="1" applyFont="1" applyFill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13" xfId="0" applyFont="1" applyBorder="1" applyAlignment="1">
      <alignment horizontal="left" vertical="center" wrapText="1"/>
    </xf>
    <xf numFmtId="0" fontId="24" fillId="3" borderId="13" xfId="0" applyFont="1" applyFill="1" applyBorder="1" applyAlignment="1">
      <alignment vertical="center" wrapText="1"/>
    </xf>
    <xf numFmtId="3" fontId="24" fillId="3" borderId="13" xfId="0" applyNumberFormat="1" applyFont="1" applyFill="1" applyBorder="1" applyAlignment="1">
      <alignment vertical="center" wrapText="1"/>
    </xf>
    <xf numFmtId="3" fontId="22" fillId="3" borderId="13" xfId="0" applyNumberFormat="1" applyFont="1" applyFill="1" applyBorder="1" applyAlignment="1">
      <alignment horizontal="left" vertical="center" wrapText="1"/>
    </xf>
    <xf numFmtId="164" fontId="22" fillId="3" borderId="13" xfId="0" applyNumberFormat="1" applyFont="1" applyFill="1" applyBorder="1" applyAlignment="1">
      <alignment horizontal="left" vertical="center" wrapText="1"/>
    </xf>
    <xf numFmtId="164" fontId="23" fillId="3" borderId="16" xfId="0" applyNumberFormat="1" applyFont="1" applyFill="1" applyBorder="1" applyAlignment="1">
      <alignment vertical="center" wrapText="1"/>
    </xf>
    <xf numFmtId="164" fontId="22" fillId="3" borderId="16" xfId="0" applyNumberFormat="1" applyFont="1" applyFill="1" applyBorder="1" applyAlignment="1">
      <alignment horizontal="left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4" fontId="13" fillId="2" borderId="5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164" fontId="5" fillId="5" borderId="13" xfId="0" applyNumberFormat="1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vertical="center" wrapText="1"/>
    </xf>
    <xf numFmtId="0" fontId="22" fillId="8" borderId="16" xfId="0" applyFont="1" applyFill="1" applyBorder="1" applyAlignment="1">
      <alignment vertical="center" wrapText="1"/>
    </xf>
    <xf numFmtId="0" fontId="5" fillId="7" borderId="16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3" fillId="3" borderId="28" xfId="0" applyFont="1" applyFill="1" applyBorder="1" applyAlignment="1">
      <alignment vertical="center" wrapText="1"/>
    </xf>
    <xf numFmtId="10" fontId="5" fillId="3" borderId="13" xfId="0" applyNumberFormat="1" applyFont="1" applyFill="1" applyBorder="1" applyAlignment="1">
      <alignment vertical="center" wrapText="1"/>
    </xf>
    <xf numFmtId="0" fontId="10" fillId="9" borderId="13" xfId="0" applyFont="1" applyFill="1" applyBorder="1" applyAlignment="1">
      <alignment vertical="center" wrapText="1"/>
    </xf>
    <xf numFmtId="164" fontId="5" fillId="9" borderId="13" xfId="0" applyNumberFormat="1" applyFont="1" applyFill="1" applyBorder="1" applyAlignment="1">
      <alignment vertical="center" wrapText="1"/>
    </xf>
    <xf numFmtId="164" fontId="22" fillId="9" borderId="13" xfId="0" applyNumberFormat="1" applyFont="1" applyFill="1" applyBorder="1" applyAlignment="1">
      <alignment vertical="center" wrapText="1"/>
    </xf>
    <xf numFmtId="0" fontId="5" fillId="9" borderId="15" xfId="0" applyFont="1" applyFill="1" applyBorder="1" applyAlignment="1">
      <alignment vertical="center" wrapText="1"/>
    </xf>
    <xf numFmtId="0" fontId="22" fillId="9" borderId="16" xfId="0" applyFont="1" applyFill="1" applyBorder="1" applyAlignment="1">
      <alignment vertical="center" wrapText="1"/>
    </xf>
    <xf numFmtId="10" fontId="22" fillId="3" borderId="13" xfId="0" applyNumberFormat="1" applyFont="1" applyFill="1" applyBorder="1" applyAlignment="1">
      <alignment vertical="center" wrapText="1"/>
    </xf>
    <xf numFmtId="0" fontId="10" fillId="9" borderId="13" xfId="0" applyFont="1" applyFill="1" applyBorder="1" applyAlignment="1">
      <alignment horizontal="left" vertical="center" wrapText="1"/>
    </xf>
    <xf numFmtId="164" fontId="22" fillId="9" borderId="13" xfId="0" applyNumberFormat="1" applyFont="1" applyFill="1" applyBorder="1" applyAlignment="1">
      <alignment horizontal="left" vertical="center" wrapText="1"/>
    </xf>
    <xf numFmtId="164" fontId="5" fillId="9" borderId="13" xfId="0" applyNumberFormat="1" applyFont="1" applyFill="1" applyBorder="1" applyAlignment="1">
      <alignment horizontal="left" vertical="center" wrapText="1"/>
    </xf>
    <xf numFmtId="164" fontId="22" fillId="9" borderId="16" xfId="0" applyNumberFormat="1" applyFont="1" applyFill="1" applyBorder="1" applyAlignment="1">
      <alignment horizontal="left" vertical="center" wrapText="1"/>
    </xf>
    <xf numFmtId="0" fontId="5" fillId="9" borderId="16" xfId="0" applyFont="1" applyFill="1" applyBorder="1" applyAlignment="1">
      <alignment horizontal="left" vertical="center" wrapText="1"/>
    </xf>
    <xf numFmtId="10" fontId="5" fillId="3" borderId="13" xfId="0" applyNumberFormat="1" applyFont="1" applyFill="1" applyBorder="1" applyAlignment="1">
      <alignment horizontal="left" vertical="center" wrapText="1"/>
    </xf>
    <xf numFmtId="0" fontId="5" fillId="9" borderId="13" xfId="0" applyFont="1" applyFill="1" applyBorder="1" applyAlignment="1">
      <alignment horizontal="left" vertical="center" wrapText="1"/>
    </xf>
    <xf numFmtId="10" fontId="22" fillId="3" borderId="13" xfId="0" applyNumberFormat="1" applyFont="1" applyFill="1" applyBorder="1" applyAlignment="1">
      <alignment horizontal="left" vertical="center" wrapText="1"/>
    </xf>
    <xf numFmtId="0" fontId="5" fillId="9" borderId="0" xfId="0" applyFont="1" applyFill="1" applyBorder="1" applyAlignment="1">
      <alignment horizontal="left" vertical="center" wrapText="1"/>
    </xf>
    <xf numFmtId="0" fontId="10" fillId="9" borderId="19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10" fillId="5" borderId="15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0" fillId="7" borderId="16" xfId="0" applyFont="1" applyFill="1" applyBorder="1" applyAlignment="1">
      <alignment vertical="center" wrapText="1"/>
    </xf>
    <xf numFmtId="0" fontId="5" fillId="7" borderId="16" xfId="0" applyFont="1" applyFill="1" applyBorder="1" applyAlignment="1">
      <alignment vertical="center" wrapText="1"/>
    </xf>
    <xf numFmtId="0" fontId="23" fillId="7" borderId="16" xfId="0" applyFont="1" applyFill="1" applyBorder="1" applyAlignment="1">
      <alignment vertical="center" wrapText="1"/>
    </xf>
    <xf numFmtId="0" fontId="22" fillId="7" borderId="16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23" fillId="8" borderId="16" xfId="0" applyFont="1" applyFill="1" applyBorder="1" applyAlignment="1">
      <alignment vertical="center" wrapText="1"/>
    </xf>
    <xf numFmtId="0" fontId="22" fillId="8" borderId="16" xfId="0" applyFont="1" applyFill="1" applyBorder="1" applyAlignment="1">
      <alignment vertical="center" wrapText="1"/>
    </xf>
    <xf numFmtId="0" fontId="13" fillId="3" borderId="20" xfId="0" applyFont="1" applyFill="1" applyBorder="1" applyAlignment="1">
      <alignment vertical="center" wrapText="1"/>
    </xf>
    <xf numFmtId="0" fontId="13" fillId="3" borderId="2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vertical="center" wrapText="1"/>
    </xf>
    <xf numFmtId="0" fontId="5" fillId="5" borderId="16" xfId="0" applyFont="1" applyFill="1" applyBorder="1" applyAlignment="1">
      <alignment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0" fillId="5" borderId="13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left" vertical="center" wrapText="1"/>
    </xf>
    <xf numFmtId="164" fontId="10" fillId="5" borderId="13" xfId="0" applyNumberFormat="1" applyFont="1" applyFill="1" applyBorder="1" applyAlignment="1">
      <alignment horizontal="left" vertical="center" wrapText="1"/>
    </xf>
    <xf numFmtId="164" fontId="5" fillId="5" borderId="13" xfId="0" applyNumberFormat="1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0" fillId="5" borderId="25" xfId="0" applyFont="1" applyFill="1" applyBorder="1" applyAlignment="1">
      <alignment horizontal="left" vertical="center" wrapText="1"/>
    </xf>
    <xf numFmtId="0" fontId="5" fillId="5" borderId="26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left" vertical="center" wrapText="1"/>
    </xf>
    <xf numFmtId="0" fontId="10" fillId="5" borderId="1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A4E5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2"/>
  <sheetViews>
    <sheetView tabSelected="1" topLeftCell="A43" zoomScale="77" zoomScaleNormal="77" workbookViewId="0">
      <selection activeCell="H357" sqref="H357"/>
    </sheetView>
  </sheetViews>
  <sheetFormatPr defaultColWidth="9.140625" defaultRowHeight="15" x14ac:dyDescent="0.25"/>
  <cols>
    <col min="1" max="1" width="4.85546875" style="24" customWidth="1"/>
    <col min="2" max="2" width="54.28515625" style="24" customWidth="1"/>
    <col min="3" max="3" width="36.28515625" style="24" customWidth="1"/>
    <col min="4" max="4" width="14.28515625" style="24" customWidth="1"/>
    <col min="5" max="5" width="14.140625" style="24" customWidth="1"/>
    <col min="6" max="7" width="16.42578125" style="25" customWidth="1"/>
    <col min="8" max="8" width="18.7109375" style="24" customWidth="1"/>
    <col min="9" max="9" width="16.42578125" style="24" customWidth="1"/>
    <col min="10" max="10" width="18.7109375" style="24" customWidth="1"/>
    <col min="11" max="11" width="11.5703125" style="24" customWidth="1"/>
    <col min="12" max="16384" width="9.140625" style="24"/>
  </cols>
  <sheetData>
    <row r="1" spans="1:13" ht="42.6" customHeight="1" x14ac:dyDescent="0.25">
      <c r="A1" s="152" t="s">
        <v>442</v>
      </c>
      <c r="B1" s="153"/>
      <c r="C1" s="153"/>
      <c r="D1" s="153"/>
      <c r="E1" s="153"/>
      <c r="F1" s="153"/>
      <c r="G1" s="153"/>
      <c r="H1" s="153"/>
      <c r="I1" s="153"/>
      <c r="J1" s="154"/>
    </row>
    <row r="2" spans="1:13" ht="24" customHeight="1" x14ac:dyDescent="0.25">
      <c r="A2" s="26"/>
      <c r="B2" s="155" t="s">
        <v>0</v>
      </c>
      <c r="C2" s="156"/>
      <c r="D2" s="156"/>
      <c r="E2" s="156"/>
      <c r="F2" s="156"/>
      <c r="G2" s="156"/>
      <c r="H2" s="156"/>
      <c r="I2" s="156"/>
      <c r="J2" s="157"/>
    </row>
    <row r="3" spans="1:13" ht="30" x14ac:dyDescent="0.25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132" t="s">
        <v>6</v>
      </c>
      <c r="G3" s="136"/>
      <c r="H3" s="28" t="s">
        <v>7</v>
      </c>
      <c r="I3" s="27" t="s">
        <v>8</v>
      </c>
      <c r="J3" s="29" t="s">
        <v>9</v>
      </c>
    </row>
    <row r="4" spans="1:13" x14ac:dyDescent="0.25">
      <c r="A4" s="30">
        <v>1</v>
      </c>
      <c r="B4" s="30" t="s">
        <v>10</v>
      </c>
      <c r="C4" s="31" t="s">
        <v>11</v>
      </c>
      <c r="D4" s="30" t="s">
        <v>12</v>
      </c>
      <c r="E4" s="32">
        <v>1200</v>
      </c>
      <c r="F4" s="33"/>
      <c r="G4" s="137"/>
      <c r="H4" s="111">
        <f>F4*E4</f>
        <v>0</v>
      </c>
      <c r="I4" s="111">
        <f>H4*13/100</f>
        <v>0</v>
      </c>
      <c r="J4" s="111">
        <f>I4+H4</f>
        <v>0</v>
      </c>
    </row>
    <row r="5" spans="1:13" x14ac:dyDescent="0.25">
      <c r="A5" s="30">
        <v>2</v>
      </c>
      <c r="B5" s="31" t="s">
        <v>13</v>
      </c>
      <c r="C5" s="30" t="s">
        <v>11</v>
      </c>
      <c r="D5" s="30" t="s">
        <v>12</v>
      </c>
      <c r="E5" s="32">
        <v>1100</v>
      </c>
      <c r="F5" s="33"/>
      <c r="G5" s="137"/>
      <c r="H5" s="111">
        <f>F5*E5</f>
        <v>0</v>
      </c>
      <c r="I5" s="111">
        <f t="shared" ref="I5:I47" si="0">H5*13/100</f>
        <v>0</v>
      </c>
      <c r="J5" s="111">
        <f t="shared" ref="J5:J47" si="1">I5+H5</f>
        <v>0</v>
      </c>
    </row>
    <row r="6" spans="1:13" ht="30" x14ac:dyDescent="0.25">
      <c r="A6" s="30">
        <v>3</v>
      </c>
      <c r="B6" s="31" t="s">
        <v>14</v>
      </c>
      <c r="C6" s="30" t="s">
        <v>15</v>
      </c>
      <c r="D6" s="30" t="s">
        <v>12</v>
      </c>
      <c r="E6" s="32">
        <v>1500</v>
      </c>
      <c r="F6" s="33"/>
      <c r="G6" s="137"/>
      <c r="H6" s="111">
        <f t="shared" ref="H6:H47" si="2">F6*E6</f>
        <v>0</v>
      </c>
      <c r="I6" s="111">
        <f t="shared" si="0"/>
        <v>0</v>
      </c>
      <c r="J6" s="111">
        <f t="shared" si="1"/>
        <v>0</v>
      </c>
    </row>
    <row r="7" spans="1:13" x14ac:dyDescent="0.25">
      <c r="A7" s="30">
        <v>4</v>
      </c>
      <c r="B7" s="34" t="s">
        <v>16</v>
      </c>
      <c r="C7" s="34" t="s">
        <v>17</v>
      </c>
      <c r="D7" s="30" t="s">
        <v>18</v>
      </c>
      <c r="E7" s="35">
        <v>26480</v>
      </c>
      <c r="F7" s="33"/>
      <c r="G7" s="137"/>
      <c r="H7" s="111">
        <f t="shared" si="2"/>
        <v>0</v>
      </c>
      <c r="I7" s="111">
        <f t="shared" si="0"/>
        <v>0</v>
      </c>
      <c r="J7" s="111">
        <f t="shared" si="1"/>
        <v>0</v>
      </c>
    </row>
    <row r="8" spans="1:13" ht="17.25" customHeight="1" x14ac:dyDescent="0.25">
      <c r="A8" s="30">
        <v>5</v>
      </c>
      <c r="B8" s="31" t="s">
        <v>443</v>
      </c>
      <c r="C8" s="30" t="s">
        <v>19</v>
      </c>
      <c r="D8" s="30" t="s">
        <v>12</v>
      </c>
      <c r="E8" s="35">
        <v>944</v>
      </c>
      <c r="F8" s="33"/>
      <c r="G8" s="137"/>
      <c r="H8" s="111">
        <f t="shared" si="2"/>
        <v>0</v>
      </c>
      <c r="I8" s="111">
        <f>H8*24/100</f>
        <v>0</v>
      </c>
      <c r="J8" s="111">
        <f t="shared" si="1"/>
        <v>0</v>
      </c>
    </row>
    <row r="9" spans="1:13" ht="30" x14ac:dyDescent="0.25">
      <c r="A9" s="30">
        <v>6</v>
      </c>
      <c r="B9" s="109" t="s">
        <v>434</v>
      </c>
      <c r="C9" s="109" t="s">
        <v>20</v>
      </c>
      <c r="D9" s="109" t="s">
        <v>21</v>
      </c>
      <c r="E9" s="110">
        <v>762</v>
      </c>
      <c r="F9" s="111"/>
      <c r="G9" s="138"/>
      <c r="H9" s="111">
        <f t="shared" si="2"/>
        <v>0</v>
      </c>
      <c r="I9" s="111">
        <f t="shared" si="0"/>
        <v>0</v>
      </c>
      <c r="J9" s="111">
        <f t="shared" si="1"/>
        <v>0</v>
      </c>
    </row>
    <row r="10" spans="1:13" x14ac:dyDescent="0.25">
      <c r="A10" s="30">
        <v>7</v>
      </c>
      <c r="B10" s="31" t="s">
        <v>22</v>
      </c>
      <c r="C10" s="30" t="s">
        <v>11</v>
      </c>
      <c r="D10" s="30" t="s">
        <v>21</v>
      </c>
      <c r="E10" s="35">
        <v>1000</v>
      </c>
      <c r="F10" s="33"/>
      <c r="G10" s="137"/>
      <c r="H10" s="111">
        <f t="shared" si="2"/>
        <v>0</v>
      </c>
      <c r="I10" s="111">
        <f t="shared" si="0"/>
        <v>0</v>
      </c>
      <c r="J10" s="111">
        <f t="shared" si="1"/>
        <v>0</v>
      </c>
      <c r="M10" s="36"/>
    </row>
    <row r="11" spans="1:13" x14ac:dyDescent="0.25">
      <c r="A11" s="30">
        <v>8</v>
      </c>
      <c r="B11" s="31" t="s">
        <v>23</v>
      </c>
      <c r="C11" s="30" t="s">
        <v>24</v>
      </c>
      <c r="D11" s="30" t="s">
        <v>12</v>
      </c>
      <c r="E11" s="35">
        <v>3988</v>
      </c>
      <c r="F11" s="33"/>
      <c r="G11" s="137"/>
      <c r="H11" s="111">
        <f t="shared" si="2"/>
        <v>0</v>
      </c>
      <c r="I11" s="111">
        <f t="shared" si="0"/>
        <v>0</v>
      </c>
      <c r="J11" s="111">
        <f t="shared" si="1"/>
        <v>0</v>
      </c>
    </row>
    <row r="12" spans="1:13" x14ac:dyDescent="0.25">
      <c r="A12" s="30">
        <v>9</v>
      </c>
      <c r="B12" s="31" t="s">
        <v>25</v>
      </c>
      <c r="C12" s="30" t="s">
        <v>26</v>
      </c>
      <c r="D12" s="30" t="s">
        <v>3</v>
      </c>
      <c r="E12" s="35">
        <v>4070</v>
      </c>
      <c r="F12" s="33"/>
      <c r="G12" s="137"/>
      <c r="H12" s="111">
        <f t="shared" si="2"/>
        <v>0</v>
      </c>
      <c r="I12" s="111">
        <f t="shared" si="0"/>
        <v>0</v>
      </c>
      <c r="J12" s="111">
        <f t="shared" si="1"/>
        <v>0</v>
      </c>
    </row>
    <row r="13" spans="1:13" x14ac:dyDescent="0.25">
      <c r="A13" s="30">
        <v>10</v>
      </c>
      <c r="B13" s="31" t="s">
        <v>27</v>
      </c>
      <c r="C13" s="30" t="s">
        <v>26</v>
      </c>
      <c r="D13" s="30" t="s">
        <v>3</v>
      </c>
      <c r="E13" s="35">
        <v>2024</v>
      </c>
      <c r="F13" s="33"/>
      <c r="G13" s="137"/>
      <c r="H13" s="111">
        <f t="shared" si="2"/>
        <v>0</v>
      </c>
      <c r="I13" s="111">
        <f t="shared" si="0"/>
        <v>0</v>
      </c>
      <c r="J13" s="111">
        <f t="shared" si="1"/>
        <v>0</v>
      </c>
    </row>
    <row r="14" spans="1:13" ht="30" x14ac:dyDescent="0.25">
      <c r="A14" s="30">
        <v>11</v>
      </c>
      <c r="B14" s="109" t="s">
        <v>432</v>
      </c>
      <c r="C14" s="109" t="s">
        <v>433</v>
      </c>
      <c r="D14" s="109" t="s">
        <v>18</v>
      </c>
      <c r="E14" s="110">
        <v>418</v>
      </c>
      <c r="F14" s="111"/>
      <c r="G14" s="138"/>
      <c r="H14" s="111">
        <f t="shared" si="2"/>
        <v>0</v>
      </c>
      <c r="I14" s="111">
        <f t="shared" si="0"/>
        <v>0</v>
      </c>
      <c r="J14" s="111">
        <f t="shared" si="1"/>
        <v>0</v>
      </c>
    </row>
    <row r="15" spans="1:13" x14ac:dyDescent="0.25">
      <c r="A15" s="30">
        <v>12</v>
      </c>
      <c r="B15" s="109" t="s">
        <v>435</v>
      </c>
      <c r="C15" s="109" t="s">
        <v>30</v>
      </c>
      <c r="D15" s="109" t="s">
        <v>28</v>
      </c>
      <c r="E15" s="110">
        <v>416</v>
      </c>
      <c r="F15" s="111"/>
      <c r="G15" s="138"/>
      <c r="H15" s="111">
        <f t="shared" si="2"/>
        <v>0</v>
      </c>
      <c r="I15" s="111">
        <f t="shared" si="0"/>
        <v>0</v>
      </c>
      <c r="J15" s="111">
        <f t="shared" si="1"/>
        <v>0</v>
      </c>
    </row>
    <row r="16" spans="1:13" x14ac:dyDescent="0.25">
      <c r="A16" s="30">
        <v>13</v>
      </c>
      <c r="B16" s="109" t="s">
        <v>29</v>
      </c>
      <c r="C16" s="109" t="s">
        <v>30</v>
      </c>
      <c r="D16" s="109" t="s">
        <v>28</v>
      </c>
      <c r="E16" s="110">
        <v>462</v>
      </c>
      <c r="F16" s="111"/>
      <c r="G16" s="138"/>
      <c r="H16" s="111">
        <f t="shared" si="2"/>
        <v>0</v>
      </c>
      <c r="I16" s="111">
        <f t="shared" si="0"/>
        <v>0</v>
      </c>
      <c r="J16" s="111">
        <f t="shared" si="1"/>
        <v>0</v>
      </c>
    </row>
    <row r="17" spans="1:10" x14ac:dyDescent="0.25">
      <c r="A17" s="30">
        <v>14</v>
      </c>
      <c r="B17" s="30" t="s">
        <v>31</v>
      </c>
      <c r="C17" s="30" t="s">
        <v>32</v>
      </c>
      <c r="D17" s="30" t="s">
        <v>21</v>
      </c>
      <c r="E17" s="35">
        <v>352</v>
      </c>
      <c r="F17" s="33"/>
      <c r="G17" s="137"/>
      <c r="H17" s="111">
        <f t="shared" si="2"/>
        <v>0</v>
      </c>
      <c r="I17" s="111">
        <f t="shared" si="0"/>
        <v>0</v>
      </c>
      <c r="J17" s="111">
        <f t="shared" si="1"/>
        <v>0</v>
      </c>
    </row>
    <row r="18" spans="1:10" x14ac:dyDescent="0.25">
      <c r="A18" s="30">
        <v>15</v>
      </c>
      <c r="B18" s="109" t="s">
        <v>33</v>
      </c>
      <c r="C18" s="109" t="s">
        <v>34</v>
      </c>
      <c r="D18" s="109" t="s">
        <v>21</v>
      </c>
      <c r="E18" s="110">
        <v>750</v>
      </c>
      <c r="F18" s="111"/>
      <c r="G18" s="138"/>
      <c r="H18" s="111">
        <f t="shared" si="2"/>
        <v>0</v>
      </c>
      <c r="I18" s="111">
        <f t="shared" si="0"/>
        <v>0</v>
      </c>
      <c r="J18" s="111">
        <f t="shared" si="1"/>
        <v>0</v>
      </c>
    </row>
    <row r="19" spans="1:10" x14ac:dyDescent="0.25">
      <c r="A19" s="30">
        <v>16</v>
      </c>
      <c r="B19" s="109" t="s">
        <v>35</v>
      </c>
      <c r="C19" s="109" t="s">
        <v>36</v>
      </c>
      <c r="D19" s="109" t="s">
        <v>21</v>
      </c>
      <c r="E19" s="110">
        <v>880</v>
      </c>
      <c r="F19" s="111"/>
      <c r="G19" s="138"/>
      <c r="H19" s="111">
        <f t="shared" si="2"/>
        <v>0</v>
      </c>
      <c r="I19" s="111">
        <f t="shared" si="0"/>
        <v>0</v>
      </c>
      <c r="J19" s="111">
        <f t="shared" si="1"/>
        <v>0</v>
      </c>
    </row>
    <row r="20" spans="1:10" ht="30" x14ac:dyDescent="0.25">
      <c r="A20" s="30">
        <v>17</v>
      </c>
      <c r="B20" s="31" t="s">
        <v>37</v>
      </c>
      <c r="C20" s="31" t="s">
        <v>38</v>
      </c>
      <c r="D20" s="30" t="s">
        <v>12</v>
      </c>
      <c r="E20" s="35">
        <v>1408</v>
      </c>
      <c r="F20" s="33"/>
      <c r="G20" s="137"/>
      <c r="H20" s="111">
        <f t="shared" si="2"/>
        <v>0</v>
      </c>
      <c r="I20" s="111">
        <f t="shared" si="0"/>
        <v>0</v>
      </c>
      <c r="J20" s="111">
        <f t="shared" si="1"/>
        <v>0</v>
      </c>
    </row>
    <row r="21" spans="1:10" x14ac:dyDescent="0.25">
      <c r="A21" s="30">
        <v>18</v>
      </c>
      <c r="B21" s="31" t="s">
        <v>39</v>
      </c>
      <c r="C21" s="31" t="s">
        <v>40</v>
      </c>
      <c r="D21" s="30" t="s">
        <v>12</v>
      </c>
      <c r="E21" s="35">
        <v>3182</v>
      </c>
      <c r="F21" s="33"/>
      <c r="G21" s="137"/>
      <c r="H21" s="111">
        <f t="shared" si="2"/>
        <v>0</v>
      </c>
      <c r="I21" s="111">
        <f t="shared" si="0"/>
        <v>0</v>
      </c>
      <c r="J21" s="111">
        <f t="shared" si="1"/>
        <v>0</v>
      </c>
    </row>
    <row r="22" spans="1:10" x14ac:dyDescent="0.25">
      <c r="A22" s="30">
        <v>19</v>
      </c>
      <c r="B22" s="30" t="s">
        <v>41</v>
      </c>
      <c r="C22" s="30" t="s">
        <v>42</v>
      </c>
      <c r="D22" s="30" t="s">
        <v>12</v>
      </c>
      <c r="E22" s="35">
        <v>800</v>
      </c>
      <c r="F22" s="33"/>
      <c r="G22" s="137"/>
      <c r="H22" s="111">
        <f t="shared" si="2"/>
        <v>0</v>
      </c>
      <c r="I22" s="111">
        <f t="shared" si="0"/>
        <v>0</v>
      </c>
      <c r="J22" s="111">
        <f t="shared" si="1"/>
        <v>0</v>
      </c>
    </row>
    <row r="23" spans="1:10" x14ac:dyDescent="0.25">
      <c r="A23" s="30">
        <v>20</v>
      </c>
      <c r="B23" s="30" t="s">
        <v>43</v>
      </c>
      <c r="C23" s="30" t="s">
        <v>44</v>
      </c>
      <c r="D23" s="30" t="s">
        <v>12</v>
      </c>
      <c r="E23" s="35">
        <v>1862</v>
      </c>
      <c r="F23" s="33"/>
      <c r="G23" s="137"/>
      <c r="H23" s="111">
        <f t="shared" si="2"/>
        <v>0</v>
      </c>
      <c r="I23" s="111">
        <f t="shared" si="0"/>
        <v>0</v>
      </c>
      <c r="J23" s="111">
        <f t="shared" si="1"/>
        <v>0</v>
      </c>
    </row>
    <row r="24" spans="1:10" x14ac:dyDescent="0.25">
      <c r="A24" s="30">
        <v>21</v>
      </c>
      <c r="B24" s="30" t="s">
        <v>45</v>
      </c>
      <c r="C24" s="30" t="s">
        <v>46</v>
      </c>
      <c r="D24" s="30" t="s">
        <v>12</v>
      </c>
      <c r="E24" s="35">
        <v>697</v>
      </c>
      <c r="F24" s="33"/>
      <c r="G24" s="137"/>
      <c r="H24" s="111">
        <f t="shared" si="2"/>
        <v>0</v>
      </c>
      <c r="I24" s="111">
        <f t="shared" si="0"/>
        <v>0</v>
      </c>
      <c r="J24" s="111">
        <f t="shared" si="1"/>
        <v>0</v>
      </c>
    </row>
    <row r="25" spans="1:10" x14ac:dyDescent="0.25">
      <c r="A25" s="30">
        <v>22</v>
      </c>
      <c r="B25" s="30" t="s">
        <v>47</v>
      </c>
      <c r="C25" s="30" t="s">
        <v>48</v>
      </c>
      <c r="D25" s="30" t="s">
        <v>12</v>
      </c>
      <c r="E25" s="35">
        <v>550</v>
      </c>
      <c r="F25" s="33"/>
      <c r="G25" s="137"/>
      <c r="H25" s="111">
        <f t="shared" si="2"/>
        <v>0</v>
      </c>
      <c r="I25" s="111">
        <f t="shared" si="0"/>
        <v>0</v>
      </c>
      <c r="J25" s="111">
        <f t="shared" si="1"/>
        <v>0</v>
      </c>
    </row>
    <row r="26" spans="1:10" x14ac:dyDescent="0.25">
      <c r="A26" s="30">
        <v>23</v>
      </c>
      <c r="B26" s="30" t="s">
        <v>49</v>
      </c>
      <c r="C26" s="30" t="s">
        <v>50</v>
      </c>
      <c r="D26" s="30" t="s">
        <v>12</v>
      </c>
      <c r="E26" s="35">
        <v>1852</v>
      </c>
      <c r="F26" s="33"/>
      <c r="G26" s="137"/>
      <c r="H26" s="111">
        <f t="shared" si="2"/>
        <v>0</v>
      </c>
      <c r="I26" s="111">
        <f t="shared" si="0"/>
        <v>0</v>
      </c>
      <c r="J26" s="111">
        <f t="shared" si="1"/>
        <v>0</v>
      </c>
    </row>
    <row r="27" spans="1:10" x14ac:dyDescent="0.25">
      <c r="A27" s="30">
        <v>24</v>
      </c>
      <c r="B27" s="31" t="s">
        <v>51</v>
      </c>
      <c r="C27" s="30" t="s">
        <v>50</v>
      </c>
      <c r="D27" s="30" t="s">
        <v>12</v>
      </c>
      <c r="E27" s="35">
        <v>2794</v>
      </c>
      <c r="F27" s="33"/>
      <c r="G27" s="137"/>
      <c r="H27" s="111">
        <f t="shared" si="2"/>
        <v>0</v>
      </c>
      <c r="I27" s="111">
        <f t="shared" si="0"/>
        <v>0</v>
      </c>
      <c r="J27" s="111">
        <f t="shared" si="1"/>
        <v>0</v>
      </c>
    </row>
    <row r="28" spans="1:10" x14ac:dyDescent="0.25">
      <c r="A28" s="30">
        <v>25</v>
      </c>
      <c r="B28" s="30" t="s">
        <v>52</v>
      </c>
      <c r="C28" s="30" t="s">
        <v>50</v>
      </c>
      <c r="D28" s="30" t="s">
        <v>12</v>
      </c>
      <c r="E28" s="35">
        <v>3498</v>
      </c>
      <c r="F28" s="33"/>
      <c r="G28" s="137"/>
      <c r="H28" s="111">
        <f t="shared" si="2"/>
        <v>0</v>
      </c>
      <c r="I28" s="111">
        <f t="shared" si="0"/>
        <v>0</v>
      </c>
      <c r="J28" s="111">
        <f t="shared" si="1"/>
        <v>0</v>
      </c>
    </row>
    <row r="29" spans="1:10" x14ac:dyDescent="0.25">
      <c r="A29" s="30">
        <v>26</v>
      </c>
      <c r="B29" s="30" t="s">
        <v>53</v>
      </c>
      <c r="C29" s="30" t="s">
        <v>50</v>
      </c>
      <c r="D29" s="30" t="s">
        <v>12</v>
      </c>
      <c r="E29" s="35">
        <v>504</v>
      </c>
      <c r="F29" s="33"/>
      <c r="G29" s="137"/>
      <c r="H29" s="111">
        <f t="shared" si="2"/>
        <v>0</v>
      </c>
      <c r="I29" s="111">
        <f t="shared" si="0"/>
        <v>0</v>
      </c>
      <c r="J29" s="111">
        <f t="shared" si="1"/>
        <v>0</v>
      </c>
    </row>
    <row r="30" spans="1:10" x14ac:dyDescent="0.25">
      <c r="A30" s="30">
        <v>27</v>
      </c>
      <c r="B30" s="30" t="s">
        <v>54</v>
      </c>
      <c r="C30" s="30" t="s">
        <v>55</v>
      </c>
      <c r="D30" s="30" t="s">
        <v>12</v>
      </c>
      <c r="E30" s="35">
        <v>694</v>
      </c>
      <c r="F30" s="33"/>
      <c r="G30" s="137"/>
      <c r="H30" s="111">
        <f t="shared" si="2"/>
        <v>0</v>
      </c>
      <c r="I30" s="111">
        <f t="shared" si="0"/>
        <v>0</v>
      </c>
      <c r="J30" s="111">
        <f t="shared" si="1"/>
        <v>0</v>
      </c>
    </row>
    <row r="31" spans="1:10" x14ac:dyDescent="0.25">
      <c r="A31" s="30">
        <v>28</v>
      </c>
      <c r="B31" s="31" t="s">
        <v>56</v>
      </c>
      <c r="C31" s="30" t="s">
        <v>55</v>
      </c>
      <c r="D31" s="30" t="s">
        <v>12</v>
      </c>
      <c r="E31" s="35">
        <v>992</v>
      </c>
      <c r="F31" s="33"/>
      <c r="G31" s="137"/>
      <c r="H31" s="111">
        <f t="shared" si="2"/>
        <v>0</v>
      </c>
      <c r="I31" s="111">
        <f t="shared" si="0"/>
        <v>0</v>
      </c>
      <c r="J31" s="111">
        <f t="shared" si="1"/>
        <v>0</v>
      </c>
    </row>
    <row r="32" spans="1:10" ht="30" x14ac:dyDescent="0.25">
      <c r="A32" s="30">
        <v>29</v>
      </c>
      <c r="B32" s="30" t="s">
        <v>57</v>
      </c>
      <c r="C32" s="30" t="s">
        <v>58</v>
      </c>
      <c r="D32" s="30" t="s">
        <v>12</v>
      </c>
      <c r="E32" s="35">
        <v>3882</v>
      </c>
      <c r="F32" s="33"/>
      <c r="G32" s="137"/>
      <c r="H32" s="111">
        <f t="shared" si="2"/>
        <v>0</v>
      </c>
      <c r="I32" s="111">
        <f t="shared" si="0"/>
        <v>0</v>
      </c>
      <c r="J32" s="111">
        <f t="shared" si="1"/>
        <v>0</v>
      </c>
    </row>
    <row r="33" spans="1:11" x14ac:dyDescent="0.25">
      <c r="A33" s="30">
        <v>30</v>
      </c>
      <c r="B33" s="30" t="s">
        <v>59</v>
      </c>
      <c r="C33" s="30" t="s">
        <v>60</v>
      </c>
      <c r="D33" s="30" t="s">
        <v>12</v>
      </c>
      <c r="E33" s="35">
        <v>1000</v>
      </c>
      <c r="F33" s="33"/>
      <c r="G33" s="137"/>
      <c r="H33" s="111">
        <f t="shared" si="2"/>
        <v>0</v>
      </c>
      <c r="I33" s="111">
        <f t="shared" si="0"/>
        <v>0</v>
      </c>
      <c r="J33" s="111">
        <f t="shared" si="1"/>
        <v>0</v>
      </c>
    </row>
    <row r="34" spans="1:11" x14ac:dyDescent="0.25">
      <c r="A34" s="30">
        <v>31</v>
      </c>
      <c r="B34" s="30" t="s">
        <v>61</v>
      </c>
      <c r="C34" s="30" t="s">
        <v>50</v>
      </c>
      <c r="D34" s="30" t="s">
        <v>12</v>
      </c>
      <c r="E34" s="35">
        <v>3040</v>
      </c>
      <c r="F34" s="33"/>
      <c r="G34" s="137"/>
      <c r="H34" s="111">
        <f t="shared" si="2"/>
        <v>0</v>
      </c>
      <c r="I34" s="111">
        <f t="shared" si="0"/>
        <v>0</v>
      </c>
      <c r="J34" s="111">
        <f t="shared" si="1"/>
        <v>0</v>
      </c>
    </row>
    <row r="35" spans="1:11" x14ac:dyDescent="0.25">
      <c r="A35" s="30">
        <v>32</v>
      </c>
      <c r="B35" s="30" t="s">
        <v>62</v>
      </c>
      <c r="C35" s="30" t="s">
        <v>50</v>
      </c>
      <c r="D35" s="30" t="s">
        <v>12</v>
      </c>
      <c r="E35" s="35">
        <v>3238</v>
      </c>
      <c r="F35" s="33"/>
      <c r="G35" s="137"/>
      <c r="H35" s="111">
        <f t="shared" si="2"/>
        <v>0</v>
      </c>
      <c r="I35" s="111">
        <f t="shared" si="0"/>
        <v>0</v>
      </c>
      <c r="J35" s="111">
        <f t="shared" si="1"/>
        <v>0</v>
      </c>
    </row>
    <row r="36" spans="1:11" x14ac:dyDescent="0.25">
      <c r="A36" s="30">
        <v>33</v>
      </c>
      <c r="B36" s="30" t="s">
        <v>63</v>
      </c>
      <c r="C36" s="30" t="s">
        <v>64</v>
      </c>
      <c r="D36" s="30" t="s">
        <v>12</v>
      </c>
      <c r="E36" s="35">
        <v>983</v>
      </c>
      <c r="F36" s="33"/>
      <c r="G36" s="137"/>
      <c r="H36" s="111">
        <f t="shared" si="2"/>
        <v>0</v>
      </c>
      <c r="I36" s="111">
        <f t="shared" si="0"/>
        <v>0</v>
      </c>
      <c r="J36" s="111">
        <f t="shared" si="1"/>
        <v>0</v>
      </c>
    </row>
    <row r="37" spans="1:11" x14ac:dyDescent="0.25">
      <c r="A37" s="30">
        <v>34</v>
      </c>
      <c r="B37" s="30" t="s">
        <v>65</v>
      </c>
      <c r="C37" s="30" t="s">
        <v>12</v>
      </c>
      <c r="D37" s="30" t="s">
        <v>21</v>
      </c>
      <c r="E37" s="35">
        <v>234</v>
      </c>
      <c r="F37" s="33"/>
      <c r="G37" s="137"/>
      <c r="H37" s="111">
        <f t="shared" si="2"/>
        <v>0</v>
      </c>
      <c r="I37" s="111">
        <f t="shared" si="0"/>
        <v>0</v>
      </c>
      <c r="J37" s="111">
        <f t="shared" si="1"/>
        <v>0</v>
      </c>
    </row>
    <row r="38" spans="1:11" ht="30" x14ac:dyDescent="0.25">
      <c r="A38" s="30">
        <v>35</v>
      </c>
      <c r="B38" s="30" t="s">
        <v>66</v>
      </c>
      <c r="C38" s="30" t="s">
        <v>67</v>
      </c>
      <c r="D38" s="30" t="s">
        <v>12</v>
      </c>
      <c r="E38" s="35">
        <v>2700</v>
      </c>
      <c r="F38" s="33"/>
      <c r="G38" s="137"/>
      <c r="H38" s="111">
        <f t="shared" si="2"/>
        <v>0</v>
      </c>
      <c r="I38" s="111">
        <f t="shared" si="0"/>
        <v>0</v>
      </c>
      <c r="J38" s="111">
        <f t="shared" si="1"/>
        <v>0</v>
      </c>
    </row>
    <row r="39" spans="1:11" ht="30" x14ac:dyDescent="0.25">
      <c r="A39" s="30">
        <v>36</v>
      </c>
      <c r="B39" s="112" t="s">
        <v>436</v>
      </c>
      <c r="C39" s="112" t="s">
        <v>437</v>
      </c>
      <c r="D39" s="30" t="s">
        <v>21</v>
      </c>
      <c r="E39" s="35">
        <v>900</v>
      </c>
      <c r="F39" s="33"/>
      <c r="G39" s="137"/>
      <c r="H39" s="111">
        <f t="shared" si="2"/>
        <v>0</v>
      </c>
      <c r="I39" s="111">
        <f t="shared" si="0"/>
        <v>0</v>
      </c>
      <c r="J39" s="111">
        <f t="shared" si="1"/>
        <v>0</v>
      </c>
    </row>
    <row r="40" spans="1:11" x14ac:dyDescent="0.25">
      <c r="A40" s="30">
        <v>37</v>
      </c>
      <c r="B40" s="30" t="s">
        <v>68</v>
      </c>
      <c r="C40" s="30" t="s">
        <v>12</v>
      </c>
      <c r="D40" s="30" t="s">
        <v>12</v>
      </c>
      <c r="E40" s="35">
        <v>400</v>
      </c>
      <c r="F40" s="33"/>
      <c r="G40" s="137"/>
      <c r="H40" s="111">
        <f t="shared" si="2"/>
        <v>0</v>
      </c>
      <c r="I40" s="111">
        <f t="shared" si="0"/>
        <v>0</v>
      </c>
      <c r="J40" s="111">
        <f t="shared" si="1"/>
        <v>0</v>
      </c>
    </row>
    <row r="41" spans="1:11" x14ac:dyDescent="0.25">
      <c r="A41" s="30">
        <v>38</v>
      </c>
      <c r="B41" s="30" t="s">
        <v>69</v>
      </c>
      <c r="C41" s="30" t="s">
        <v>12</v>
      </c>
      <c r="D41" s="30" t="s">
        <v>12</v>
      </c>
      <c r="E41" s="35">
        <v>124</v>
      </c>
      <c r="F41" s="33"/>
      <c r="G41" s="137"/>
      <c r="H41" s="111">
        <f t="shared" si="2"/>
        <v>0</v>
      </c>
      <c r="I41" s="111">
        <f t="shared" si="0"/>
        <v>0</v>
      </c>
      <c r="J41" s="111">
        <f t="shared" si="1"/>
        <v>0</v>
      </c>
    </row>
    <row r="42" spans="1:11" x14ac:dyDescent="0.25">
      <c r="A42" s="30">
        <v>39</v>
      </c>
      <c r="B42" s="30" t="s">
        <v>70</v>
      </c>
      <c r="C42" s="30" t="s">
        <v>71</v>
      </c>
      <c r="D42" s="30" t="s">
        <v>21</v>
      </c>
      <c r="E42" s="35">
        <v>110</v>
      </c>
      <c r="F42" s="33"/>
      <c r="G42" s="137"/>
      <c r="H42" s="111">
        <f t="shared" si="2"/>
        <v>0</v>
      </c>
      <c r="I42" s="111">
        <f t="shared" si="0"/>
        <v>0</v>
      </c>
      <c r="J42" s="111">
        <f t="shared" si="1"/>
        <v>0</v>
      </c>
    </row>
    <row r="43" spans="1:11" x14ac:dyDescent="0.25">
      <c r="A43" s="30">
        <v>40</v>
      </c>
      <c r="B43" s="30" t="s">
        <v>72</v>
      </c>
      <c r="C43" s="30" t="s">
        <v>73</v>
      </c>
      <c r="D43" s="30" t="s">
        <v>21</v>
      </c>
      <c r="E43" s="35">
        <v>110</v>
      </c>
      <c r="F43" s="33"/>
      <c r="G43" s="137"/>
      <c r="H43" s="111">
        <f t="shared" si="2"/>
        <v>0</v>
      </c>
      <c r="I43" s="111">
        <f t="shared" si="0"/>
        <v>0</v>
      </c>
      <c r="J43" s="111">
        <f t="shared" si="1"/>
        <v>0</v>
      </c>
    </row>
    <row r="44" spans="1:11" x14ac:dyDescent="0.25">
      <c r="A44" s="30">
        <v>41</v>
      </c>
      <c r="B44" s="30" t="s">
        <v>74</v>
      </c>
      <c r="C44" s="30" t="s">
        <v>75</v>
      </c>
      <c r="D44" s="30" t="s">
        <v>12</v>
      </c>
      <c r="E44" s="35">
        <v>500</v>
      </c>
      <c r="F44" s="33"/>
      <c r="G44" s="137"/>
      <c r="H44" s="111">
        <f t="shared" si="2"/>
        <v>0</v>
      </c>
      <c r="I44" s="111">
        <f t="shared" si="0"/>
        <v>0</v>
      </c>
      <c r="J44" s="111">
        <f t="shared" si="1"/>
        <v>0</v>
      </c>
    </row>
    <row r="45" spans="1:11" ht="30" x14ac:dyDescent="0.25">
      <c r="A45" s="30">
        <v>42</v>
      </c>
      <c r="B45" s="30" t="s">
        <v>76</v>
      </c>
      <c r="C45" s="30" t="s">
        <v>75</v>
      </c>
      <c r="D45" s="30" t="s">
        <v>12</v>
      </c>
      <c r="E45" s="35">
        <v>500</v>
      </c>
      <c r="F45" s="33"/>
      <c r="G45" s="137"/>
      <c r="H45" s="111">
        <f t="shared" si="2"/>
        <v>0</v>
      </c>
      <c r="I45" s="111">
        <f t="shared" si="0"/>
        <v>0</v>
      </c>
      <c r="J45" s="111">
        <f t="shared" si="1"/>
        <v>0</v>
      </c>
    </row>
    <row r="46" spans="1:11" x14ac:dyDescent="0.25">
      <c r="A46" s="30">
        <v>43</v>
      </c>
      <c r="B46" s="30" t="s">
        <v>77</v>
      </c>
      <c r="C46" s="34" t="s">
        <v>75</v>
      </c>
      <c r="D46" s="34" t="s">
        <v>12</v>
      </c>
      <c r="E46" s="35">
        <v>400</v>
      </c>
      <c r="F46" s="33"/>
      <c r="G46" s="137"/>
      <c r="H46" s="111">
        <f t="shared" si="2"/>
        <v>0</v>
      </c>
      <c r="I46" s="111">
        <f t="shared" si="0"/>
        <v>0</v>
      </c>
      <c r="J46" s="111">
        <f t="shared" si="1"/>
        <v>0</v>
      </c>
    </row>
    <row r="47" spans="1:11" x14ac:dyDescent="0.25">
      <c r="A47" s="30">
        <v>44</v>
      </c>
      <c r="B47" s="30" t="s">
        <v>78</v>
      </c>
      <c r="C47" s="34" t="s">
        <v>75</v>
      </c>
      <c r="D47" s="34" t="s">
        <v>12</v>
      </c>
      <c r="E47" s="35">
        <v>150</v>
      </c>
      <c r="F47" s="33"/>
      <c r="G47" s="137"/>
      <c r="H47" s="111">
        <f t="shared" si="2"/>
        <v>0</v>
      </c>
      <c r="I47" s="111">
        <f t="shared" si="0"/>
        <v>0</v>
      </c>
      <c r="J47" s="111">
        <f t="shared" si="1"/>
        <v>0</v>
      </c>
    </row>
    <row r="48" spans="1:11" ht="24.75" customHeight="1" x14ac:dyDescent="0.25">
      <c r="A48" s="37"/>
      <c r="B48" s="37"/>
      <c r="C48" s="37"/>
      <c r="D48" s="37"/>
      <c r="E48" s="158" t="s">
        <v>79</v>
      </c>
      <c r="F48" s="159"/>
      <c r="G48" s="139"/>
      <c r="H48" s="38">
        <f>SUM(H4:H47)</f>
        <v>0</v>
      </c>
      <c r="I48" s="38">
        <f>SUM(I4:I47)</f>
        <v>0</v>
      </c>
      <c r="J48" s="39">
        <f>SUM(J4:J47)</f>
        <v>0</v>
      </c>
      <c r="K48" s="40"/>
    </row>
    <row r="49" spans="1:11" ht="23.25" customHeight="1" x14ac:dyDescent="0.25">
      <c r="A49" s="41"/>
      <c r="B49" s="160" t="s">
        <v>80</v>
      </c>
      <c r="C49" s="160"/>
      <c r="D49" s="160"/>
      <c r="E49" s="160"/>
      <c r="F49" s="160"/>
      <c r="G49" s="160"/>
      <c r="H49" s="160"/>
      <c r="I49" s="160"/>
      <c r="J49" s="160"/>
    </row>
    <row r="50" spans="1:11" ht="30" x14ac:dyDescent="0.25">
      <c r="A50" s="27" t="s">
        <v>1</v>
      </c>
      <c r="B50" s="27" t="s">
        <v>2</v>
      </c>
      <c r="C50" s="27" t="s">
        <v>3</v>
      </c>
      <c r="D50" s="27" t="s">
        <v>4</v>
      </c>
      <c r="E50" s="27" t="s">
        <v>5</v>
      </c>
      <c r="F50" s="28" t="s">
        <v>6</v>
      </c>
      <c r="G50" s="28" t="s">
        <v>455</v>
      </c>
      <c r="H50" s="28" t="s">
        <v>7</v>
      </c>
      <c r="I50" s="27" t="s">
        <v>8</v>
      </c>
      <c r="J50" s="29" t="s">
        <v>9</v>
      </c>
    </row>
    <row r="51" spans="1:11" x14ac:dyDescent="0.25">
      <c r="A51" s="30">
        <v>1</v>
      </c>
      <c r="B51" s="30" t="s">
        <v>81</v>
      </c>
      <c r="C51" s="30" t="s">
        <v>82</v>
      </c>
      <c r="D51" s="30" t="s">
        <v>12</v>
      </c>
      <c r="E51" s="35">
        <v>1875</v>
      </c>
      <c r="F51" s="33">
        <v>24.39</v>
      </c>
      <c r="G51" s="135">
        <v>0.1</v>
      </c>
      <c r="H51" s="33">
        <f>(E51*F51)-(F51*E51)*G51</f>
        <v>41158.125</v>
      </c>
      <c r="I51" s="33">
        <f>H51*13/100</f>
        <v>5350.5562499999996</v>
      </c>
      <c r="J51" s="33">
        <f>I51+H51</f>
        <v>46508.681250000001</v>
      </c>
    </row>
    <row r="52" spans="1:11" ht="20.25" customHeight="1" x14ac:dyDescent="0.25">
      <c r="A52" s="37"/>
      <c r="B52" s="37"/>
      <c r="C52" s="37"/>
      <c r="D52" s="37"/>
      <c r="E52" s="161" t="s">
        <v>83</v>
      </c>
      <c r="F52" s="162"/>
      <c r="G52" s="131"/>
      <c r="H52" s="42">
        <f>$H$51</f>
        <v>41158.125</v>
      </c>
      <c r="I52" s="42">
        <f>$I$51</f>
        <v>5350.5562499999996</v>
      </c>
      <c r="J52" s="42">
        <f>$J$51</f>
        <v>46508.681250000001</v>
      </c>
    </row>
    <row r="53" spans="1:11" ht="23.25" customHeight="1" x14ac:dyDescent="0.25">
      <c r="A53" s="37"/>
      <c r="B53" s="160" t="s">
        <v>84</v>
      </c>
      <c r="C53" s="160"/>
      <c r="D53" s="160"/>
      <c r="E53" s="160"/>
      <c r="F53" s="160"/>
      <c r="G53" s="160"/>
      <c r="H53" s="160"/>
      <c r="I53" s="160"/>
      <c r="J53" s="160"/>
    </row>
    <row r="54" spans="1:11" ht="30" x14ac:dyDescent="0.25">
      <c r="A54" s="27" t="s">
        <v>1</v>
      </c>
      <c r="B54" s="27" t="s">
        <v>2</v>
      </c>
      <c r="C54" s="27" t="s">
        <v>3</v>
      </c>
      <c r="D54" s="27" t="s">
        <v>4</v>
      </c>
      <c r="E54" s="27" t="s">
        <v>5</v>
      </c>
      <c r="F54" s="132" t="s">
        <v>6</v>
      </c>
      <c r="G54" s="136"/>
      <c r="H54" s="28" t="s">
        <v>7</v>
      </c>
      <c r="I54" s="27" t="s">
        <v>8</v>
      </c>
      <c r="J54" s="29" t="s">
        <v>9</v>
      </c>
    </row>
    <row r="55" spans="1:11" ht="15.2" customHeight="1" x14ac:dyDescent="0.25">
      <c r="A55" s="30">
        <v>1</v>
      </c>
      <c r="B55" s="34" t="s">
        <v>85</v>
      </c>
      <c r="C55" s="34"/>
      <c r="D55" s="34" t="s">
        <v>21</v>
      </c>
      <c r="E55" s="35">
        <v>800</v>
      </c>
      <c r="F55" s="33"/>
      <c r="G55" s="137"/>
      <c r="H55" s="33">
        <f>F55*E55</f>
        <v>0</v>
      </c>
      <c r="I55" s="33">
        <f>H55*13/100</f>
        <v>0</v>
      </c>
      <c r="J55" s="33">
        <f>I55+H55</f>
        <v>0</v>
      </c>
    </row>
    <row r="56" spans="1:11" ht="15.2" customHeight="1" x14ac:dyDescent="0.25">
      <c r="A56" s="30">
        <v>2</v>
      </c>
      <c r="B56" s="34" t="s">
        <v>86</v>
      </c>
      <c r="C56" s="34"/>
      <c r="D56" s="34" t="s">
        <v>21</v>
      </c>
      <c r="E56" s="35">
        <v>2618</v>
      </c>
      <c r="F56" s="33"/>
      <c r="G56" s="137"/>
      <c r="H56" s="33">
        <f t="shared" ref="H56:H59" si="3">F56*E56</f>
        <v>0</v>
      </c>
      <c r="I56" s="33">
        <f t="shared" ref="I56:I59" si="4">H56*13/100</f>
        <v>0</v>
      </c>
      <c r="J56" s="33">
        <f t="shared" ref="J56:J59" si="5">I56+H56</f>
        <v>0</v>
      </c>
    </row>
    <row r="57" spans="1:11" ht="15.2" customHeight="1" x14ac:dyDescent="0.25">
      <c r="A57" s="30">
        <v>3</v>
      </c>
      <c r="B57" s="34" t="s">
        <v>87</v>
      </c>
      <c r="C57" s="34"/>
      <c r="D57" s="34" t="s">
        <v>21</v>
      </c>
      <c r="E57" s="35">
        <v>1221</v>
      </c>
      <c r="F57" s="33"/>
      <c r="G57" s="137"/>
      <c r="H57" s="33">
        <f t="shared" si="3"/>
        <v>0</v>
      </c>
      <c r="I57" s="33">
        <f t="shared" si="4"/>
        <v>0</v>
      </c>
      <c r="J57" s="33">
        <f t="shared" si="5"/>
        <v>0</v>
      </c>
    </row>
    <row r="58" spans="1:11" ht="15.2" customHeight="1" x14ac:dyDescent="0.25">
      <c r="A58" s="30">
        <v>4</v>
      </c>
      <c r="B58" s="34" t="s">
        <v>88</v>
      </c>
      <c r="C58" s="34" t="s">
        <v>89</v>
      </c>
      <c r="D58" s="34" t="s">
        <v>28</v>
      </c>
      <c r="E58" s="35">
        <v>13592</v>
      </c>
      <c r="F58" s="33"/>
      <c r="G58" s="137"/>
      <c r="H58" s="33">
        <f t="shared" si="3"/>
        <v>0</v>
      </c>
      <c r="I58" s="33">
        <f t="shared" si="4"/>
        <v>0</v>
      </c>
      <c r="J58" s="33">
        <f t="shared" si="5"/>
        <v>0</v>
      </c>
    </row>
    <row r="59" spans="1:11" ht="15.2" customHeight="1" x14ac:dyDescent="0.25">
      <c r="A59" s="30">
        <v>5</v>
      </c>
      <c r="B59" s="34" t="s">
        <v>90</v>
      </c>
      <c r="C59" s="34" t="s">
        <v>91</v>
      </c>
      <c r="D59" s="34" t="s">
        <v>92</v>
      </c>
      <c r="E59" s="35">
        <v>7000</v>
      </c>
      <c r="F59" s="33"/>
      <c r="G59" s="137"/>
      <c r="H59" s="33">
        <f t="shared" si="3"/>
        <v>0</v>
      </c>
      <c r="I59" s="33">
        <f t="shared" si="4"/>
        <v>0</v>
      </c>
      <c r="J59" s="33">
        <f t="shared" si="5"/>
        <v>0</v>
      </c>
    </row>
    <row r="60" spans="1:11" ht="21" customHeight="1" x14ac:dyDescent="0.25">
      <c r="A60" s="37"/>
      <c r="B60" s="37"/>
      <c r="C60" s="37"/>
      <c r="D60" s="37"/>
      <c r="E60" s="163" t="s">
        <v>93</v>
      </c>
      <c r="F60" s="164"/>
      <c r="G60" s="140"/>
      <c r="H60" s="118">
        <f>SUM(H55:H59)</f>
        <v>0</v>
      </c>
      <c r="I60" s="118">
        <f>SUM(I55:I59)</f>
        <v>0</v>
      </c>
      <c r="J60" s="118">
        <f>SUM(J55:J59)</f>
        <v>0</v>
      </c>
      <c r="K60" s="40"/>
    </row>
    <row r="61" spans="1:11" ht="23.25" customHeight="1" x14ac:dyDescent="0.25">
      <c r="A61" s="43"/>
      <c r="B61" s="165" t="s">
        <v>94</v>
      </c>
      <c r="C61" s="166"/>
      <c r="D61" s="166"/>
      <c r="E61" s="166"/>
      <c r="F61" s="166"/>
      <c r="G61" s="166"/>
      <c r="H61" s="166"/>
      <c r="I61" s="166"/>
      <c r="J61" s="167"/>
    </row>
    <row r="62" spans="1:11" ht="30" x14ac:dyDescent="0.25">
      <c r="A62" s="27" t="s">
        <v>1</v>
      </c>
      <c r="B62" s="27" t="s">
        <v>2</v>
      </c>
      <c r="C62" s="27" t="s">
        <v>3</v>
      </c>
      <c r="D62" s="27" t="s">
        <v>4</v>
      </c>
      <c r="E62" s="27" t="s">
        <v>5</v>
      </c>
      <c r="F62" s="28" t="s">
        <v>6</v>
      </c>
      <c r="G62" s="28" t="s">
        <v>455</v>
      </c>
      <c r="H62" s="28" t="s">
        <v>7</v>
      </c>
      <c r="I62" s="27" t="s">
        <v>8</v>
      </c>
      <c r="J62" s="29" t="s">
        <v>9</v>
      </c>
    </row>
    <row r="63" spans="1:11" ht="23.45" customHeight="1" x14ac:dyDescent="0.25">
      <c r="A63" s="30">
        <v>1</v>
      </c>
      <c r="B63" s="34" t="s">
        <v>95</v>
      </c>
      <c r="C63" s="34" t="s">
        <v>96</v>
      </c>
      <c r="D63" s="34" t="s">
        <v>21</v>
      </c>
      <c r="E63" s="35">
        <v>1500</v>
      </c>
      <c r="F63" s="33">
        <v>2.04</v>
      </c>
      <c r="G63" s="135"/>
      <c r="H63" s="33">
        <f>(E63*F63)-(F63*E63)*G63</f>
        <v>3060</v>
      </c>
      <c r="I63" s="33">
        <f t="shared" ref="I63:I65" si="6">H63*13/100</f>
        <v>397.8</v>
      </c>
      <c r="J63" s="33">
        <f t="shared" ref="J63:J65" si="7">I63+H63</f>
        <v>3457.8</v>
      </c>
    </row>
    <row r="64" spans="1:11" ht="24" customHeight="1" x14ac:dyDescent="0.25">
      <c r="A64" s="30">
        <v>2</v>
      </c>
      <c r="B64" s="30" t="s">
        <v>97</v>
      </c>
      <c r="C64" s="30" t="s">
        <v>96</v>
      </c>
      <c r="D64" s="30" t="s">
        <v>21</v>
      </c>
      <c r="E64" s="35">
        <v>2500</v>
      </c>
      <c r="F64" s="33">
        <v>1.96</v>
      </c>
      <c r="G64" s="135"/>
      <c r="H64" s="33">
        <f>(E64*F64)-(F64*E64)*G64</f>
        <v>4900</v>
      </c>
      <c r="I64" s="33">
        <f t="shared" si="6"/>
        <v>637</v>
      </c>
      <c r="J64" s="33">
        <f t="shared" si="7"/>
        <v>5537</v>
      </c>
    </row>
    <row r="65" spans="1:11" x14ac:dyDescent="0.25">
      <c r="A65" s="30">
        <v>3</v>
      </c>
      <c r="B65" s="34" t="s">
        <v>98</v>
      </c>
      <c r="C65" s="34" t="s">
        <v>96</v>
      </c>
      <c r="D65" s="34" t="s">
        <v>21</v>
      </c>
      <c r="E65" s="35">
        <v>3000</v>
      </c>
      <c r="F65" s="33">
        <v>11.87</v>
      </c>
      <c r="G65" s="135"/>
      <c r="H65" s="33">
        <f t="shared" ref="H65" si="8">(E65*F65)-(F65*E65)*G65</f>
        <v>35610</v>
      </c>
      <c r="I65" s="33">
        <f t="shared" si="6"/>
        <v>4629.3</v>
      </c>
      <c r="J65" s="33">
        <f t="shared" si="7"/>
        <v>40239.300000000003</v>
      </c>
    </row>
    <row r="66" spans="1:11" ht="20.25" customHeight="1" x14ac:dyDescent="0.25">
      <c r="A66" s="43"/>
      <c r="B66" s="43"/>
      <c r="C66" s="43"/>
      <c r="D66" s="43"/>
      <c r="E66" s="168" t="s">
        <v>99</v>
      </c>
      <c r="F66" s="169"/>
      <c r="G66" s="130"/>
      <c r="H66" s="118">
        <f>SUM(H63:H65)</f>
        <v>43570</v>
      </c>
      <c r="I66" s="118">
        <f>SUM(I63:I65)</f>
        <v>5664.1</v>
      </c>
      <c r="J66" s="118">
        <f>SUM(J63:J65)</f>
        <v>49234.100000000006</v>
      </c>
      <c r="K66" s="40"/>
    </row>
    <row r="67" spans="1:11" ht="22.7" customHeight="1" x14ac:dyDescent="0.25">
      <c r="A67" s="43"/>
      <c r="B67" s="160" t="s">
        <v>100</v>
      </c>
      <c r="C67" s="160"/>
      <c r="D67" s="160"/>
      <c r="E67" s="160"/>
      <c r="F67" s="160"/>
      <c r="G67" s="160"/>
      <c r="H67" s="160"/>
      <c r="I67" s="160"/>
      <c r="J67" s="160"/>
    </row>
    <row r="68" spans="1:11" ht="30" x14ac:dyDescent="0.25">
      <c r="A68" s="27" t="s">
        <v>1</v>
      </c>
      <c r="B68" s="27" t="s">
        <v>2</v>
      </c>
      <c r="C68" s="27" t="s">
        <v>3</v>
      </c>
      <c r="D68" s="27" t="s">
        <v>4</v>
      </c>
      <c r="E68" s="27" t="s">
        <v>5</v>
      </c>
      <c r="F68" s="28" t="s">
        <v>6</v>
      </c>
      <c r="G68" s="28" t="s">
        <v>455</v>
      </c>
      <c r="H68" s="28" t="s">
        <v>7</v>
      </c>
      <c r="I68" s="27" t="s">
        <v>8</v>
      </c>
      <c r="J68" s="29" t="s">
        <v>9</v>
      </c>
    </row>
    <row r="69" spans="1:11" x14ac:dyDescent="0.25">
      <c r="A69" s="30">
        <v>1</v>
      </c>
      <c r="B69" s="34" t="s">
        <v>450</v>
      </c>
      <c r="C69" s="34" t="s">
        <v>96</v>
      </c>
      <c r="D69" s="30" t="s">
        <v>21</v>
      </c>
      <c r="E69" s="35">
        <v>5350</v>
      </c>
      <c r="F69" s="33">
        <v>13.65</v>
      </c>
      <c r="G69" s="135"/>
      <c r="H69" s="33">
        <f>(E69*F69)-(F69*E69)*G69</f>
        <v>73027.5</v>
      </c>
      <c r="I69" s="33">
        <f t="shared" ref="I69:I71" si="9">H69*13/100</f>
        <v>9493.5750000000007</v>
      </c>
      <c r="J69" s="33">
        <f t="shared" ref="J69:J71" si="10">I69+H69</f>
        <v>82521.074999999997</v>
      </c>
    </row>
    <row r="70" spans="1:11" x14ac:dyDescent="0.25">
      <c r="A70" s="30">
        <v>2</v>
      </c>
      <c r="B70" s="34" t="s">
        <v>101</v>
      </c>
      <c r="C70" s="34" t="s">
        <v>96</v>
      </c>
      <c r="D70" s="30" t="s">
        <v>21</v>
      </c>
      <c r="E70" s="35">
        <v>1670</v>
      </c>
      <c r="F70" s="33">
        <v>13.85</v>
      </c>
      <c r="G70" s="135"/>
      <c r="H70" s="33">
        <f t="shared" ref="H70:H71" si="11">(E70*F70)-(F70*E70)*G70</f>
        <v>23129.5</v>
      </c>
      <c r="I70" s="33">
        <f t="shared" si="9"/>
        <v>3006.835</v>
      </c>
      <c r="J70" s="33">
        <f t="shared" si="10"/>
        <v>26136.334999999999</v>
      </c>
    </row>
    <row r="71" spans="1:11" x14ac:dyDescent="0.25">
      <c r="A71" s="30">
        <v>3</v>
      </c>
      <c r="B71" s="30" t="s">
        <v>102</v>
      </c>
      <c r="C71" s="30" t="s">
        <v>96</v>
      </c>
      <c r="D71" s="30" t="s">
        <v>21</v>
      </c>
      <c r="E71" s="35">
        <v>7200</v>
      </c>
      <c r="F71" s="33">
        <v>3.19</v>
      </c>
      <c r="G71" s="135"/>
      <c r="H71" s="33">
        <f t="shared" si="11"/>
        <v>22968</v>
      </c>
      <c r="I71" s="33">
        <f t="shared" si="9"/>
        <v>2985.84</v>
      </c>
      <c r="J71" s="33">
        <f t="shared" si="10"/>
        <v>25953.84</v>
      </c>
    </row>
    <row r="72" spans="1:11" ht="18" customHeight="1" x14ac:dyDescent="0.25">
      <c r="A72" s="37"/>
      <c r="B72" s="37"/>
      <c r="C72" s="37"/>
      <c r="D72" s="37"/>
      <c r="E72" s="179" t="s">
        <v>103</v>
      </c>
      <c r="F72" s="180"/>
      <c r="G72" s="129"/>
      <c r="H72" s="44">
        <f>SUM(H69:H71)</f>
        <v>119125</v>
      </c>
      <c r="I72" s="44">
        <f>SUM(I69:I71)</f>
        <v>15486.25</v>
      </c>
      <c r="J72" s="45">
        <f>SUM(J69:J71)</f>
        <v>134611.25</v>
      </c>
      <c r="K72" s="40"/>
    </row>
    <row r="73" spans="1:11" ht="22.7" customHeight="1" x14ac:dyDescent="0.25">
      <c r="A73" s="43"/>
      <c r="B73" s="165" t="s">
        <v>104</v>
      </c>
      <c r="C73" s="166"/>
      <c r="D73" s="166"/>
      <c r="E73" s="166"/>
      <c r="F73" s="166"/>
      <c r="G73" s="166"/>
      <c r="H73" s="166"/>
      <c r="I73" s="166"/>
      <c r="J73" s="167"/>
    </row>
    <row r="74" spans="1:11" ht="30" x14ac:dyDescent="0.25">
      <c r="A74" s="27" t="s">
        <v>1</v>
      </c>
      <c r="B74" s="27" t="s">
        <v>2</v>
      </c>
      <c r="C74" s="27" t="s">
        <v>3</v>
      </c>
      <c r="D74" s="27" t="s">
        <v>4</v>
      </c>
      <c r="E74" s="27" t="s">
        <v>5</v>
      </c>
      <c r="F74" s="132" t="s">
        <v>6</v>
      </c>
      <c r="G74" s="136"/>
      <c r="H74" s="28" t="s">
        <v>7</v>
      </c>
      <c r="I74" s="27" t="s">
        <v>8</v>
      </c>
      <c r="J74" s="29" t="s">
        <v>9</v>
      </c>
    </row>
    <row r="75" spans="1:11" x14ac:dyDescent="0.25">
      <c r="A75" s="46">
        <v>1</v>
      </c>
      <c r="B75" s="109" t="s">
        <v>105</v>
      </c>
      <c r="C75" s="109" t="s">
        <v>106</v>
      </c>
      <c r="D75" s="114" t="s">
        <v>107</v>
      </c>
      <c r="E75" s="115">
        <v>40000</v>
      </c>
      <c r="F75" s="111"/>
      <c r="G75" s="138"/>
      <c r="H75" s="111">
        <f t="shared" ref="H75:H77" si="12">F75*E75</f>
        <v>0</v>
      </c>
      <c r="I75" s="111">
        <f t="shared" ref="I75:I77" si="13">H75*13/100</f>
        <v>0</v>
      </c>
      <c r="J75" s="111">
        <f t="shared" ref="J75:J77" si="14">I75+H75</f>
        <v>0</v>
      </c>
    </row>
    <row r="76" spans="1:11" x14ac:dyDescent="0.25">
      <c r="A76" s="46">
        <v>2</v>
      </c>
      <c r="B76" s="30" t="s">
        <v>108</v>
      </c>
      <c r="C76" s="30"/>
      <c r="D76" s="46" t="s">
        <v>21</v>
      </c>
      <c r="E76" s="47">
        <v>200</v>
      </c>
      <c r="F76" s="111"/>
      <c r="G76" s="138"/>
      <c r="H76" s="111">
        <f t="shared" si="12"/>
        <v>0</v>
      </c>
      <c r="I76" s="111">
        <f t="shared" si="13"/>
        <v>0</v>
      </c>
      <c r="J76" s="111">
        <f t="shared" si="14"/>
        <v>0</v>
      </c>
    </row>
    <row r="77" spans="1:11" x14ac:dyDescent="0.25">
      <c r="A77" s="46">
        <v>3</v>
      </c>
      <c r="B77" s="30" t="s">
        <v>109</v>
      </c>
      <c r="C77" s="30"/>
      <c r="D77" s="46" t="s">
        <v>21</v>
      </c>
      <c r="E77" s="47">
        <v>280</v>
      </c>
      <c r="F77" s="111"/>
      <c r="G77" s="138"/>
      <c r="H77" s="111">
        <f t="shared" si="12"/>
        <v>0</v>
      </c>
      <c r="I77" s="111">
        <f t="shared" si="13"/>
        <v>0</v>
      </c>
      <c r="J77" s="111">
        <f t="shared" si="14"/>
        <v>0</v>
      </c>
    </row>
    <row r="78" spans="1:11" ht="20.25" customHeight="1" x14ac:dyDescent="0.25">
      <c r="A78" s="48"/>
      <c r="B78" s="48"/>
      <c r="C78" s="37"/>
      <c r="D78" s="48"/>
      <c r="E78" s="168" t="s">
        <v>110</v>
      </c>
      <c r="F78" s="169"/>
      <c r="G78" s="140"/>
      <c r="H78" s="118">
        <f>SUM(H75:H77)</f>
        <v>0</v>
      </c>
      <c r="I78" s="118">
        <f>SUM(I75:I77)</f>
        <v>0</v>
      </c>
      <c r="J78" s="118">
        <f>SUM(J75:J77)</f>
        <v>0</v>
      </c>
      <c r="K78" s="40"/>
    </row>
    <row r="79" spans="1:11" ht="22.7" customHeight="1" x14ac:dyDescent="0.25">
      <c r="A79" s="43"/>
      <c r="B79" s="160" t="s">
        <v>111</v>
      </c>
      <c r="C79" s="160"/>
      <c r="D79" s="160"/>
      <c r="E79" s="160"/>
      <c r="F79" s="160"/>
      <c r="G79" s="160"/>
      <c r="H79" s="160"/>
      <c r="I79" s="160"/>
      <c r="J79" s="160"/>
    </row>
    <row r="80" spans="1:11" ht="30" x14ac:dyDescent="0.25">
      <c r="A80" s="27" t="s">
        <v>1</v>
      </c>
      <c r="B80" s="27" t="s">
        <v>2</v>
      </c>
      <c r="C80" s="27" t="s">
        <v>3</v>
      </c>
      <c r="D80" s="27" t="s">
        <v>4</v>
      </c>
      <c r="E80" s="27" t="s">
        <v>5</v>
      </c>
      <c r="F80" s="28" t="s">
        <v>6</v>
      </c>
      <c r="G80" s="28" t="s">
        <v>455</v>
      </c>
      <c r="H80" s="28" t="s">
        <v>7</v>
      </c>
      <c r="I80" s="27" t="s">
        <v>8</v>
      </c>
      <c r="J80" s="29" t="s">
        <v>9</v>
      </c>
    </row>
    <row r="81" spans="1:10" x14ac:dyDescent="0.25">
      <c r="A81" s="46">
        <v>1</v>
      </c>
      <c r="B81" s="30" t="s">
        <v>112</v>
      </c>
      <c r="C81" s="30"/>
      <c r="D81" s="46" t="s">
        <v>113</v>
      </c>
      <c r="E81" s="47">
        <v>3983</v>
      </c>
      <c r="F81" s="33">
        <v>0.6</v>
      </c>
      <c r="G81" s="135"/>
      <c r="H81" s="33">
        <f>(E81*F81)-(F81*E81)*G81</f>
        <v>2389.7999999999997</v>
      </c>
      <c r="I81" s="33">
        <f>H81*13/100</f>
        <v>310.67399999999998</v>
      </c>
      <c r="J81" s="33">
        <f>I81+H81</f>
        <v>2700.4739999999997</v>
      </c>
    </row>
    <row r="82" spans="1:10" x14ac:dyDescent="0.25">
      <c r="A82" s="46">
        <v>2</v>
      </c>
      <c r="B82" s="30" t="s">
        <v>114</v>
      </c>
      <c r="C82" s="30"/>
      <c r="D82" s="46" t="s">
        <v>21</v>
      </c>
      <c r="E82" s="47">
        <v>474</v>
      </c>
      <c r="F82" s="33">
        <v>5.36</v>
      </c>
      <c r="G82" s="135"/>
      <c r="H82" s="33">
        <f t="shared" ref="H82:H111" si="15">(E82*F82)-(F82*E82)*G82</f>
        <v>2540.6400000000003</v>
      </c>
      <c r="I82" s="33">
        <f t="shared" ref="I82:I111" si="16">H82*13/100</f>
        <v>330.28320000000008</v>
      </c>
      <c r="J82" s="33">
        <f t="shared" ref="J82:J111" si="17">I82+H82</f>
        <v>2870.9232000000002</v>
      </c>
    </row>
    <row r="83" spans="1:10" x14ac:dyDescent="0.25">
      <c r="A83" s="46">
        <v>3</v>
      </c>
      <c r="B83" s="30" t="s">
        <v>115</v>
      </c>
      <c r="C83" s="30"/>
      <c r="D83" s="46" t="s">
        <v>116</v>
      </c>
      <c r="E83" s="47">
        <v>834</v>
      </c>
      <c r="F83" s="33">
        <v>0.59</v>
      </c>
      <c r="G83" s="135"/>
      <c r="H83" s="33">
        <f t="shared" si="15"/>
        <v>492.06</v>
      </c>
      <c r="I83" s="33">
        <f t="shared" si="16"/>
        <v>63.967799999999997</v>
      </c>
      <c r="J83" s="33">
        <f t="shared" si="17"/>
        <v>556.02779999999996</v>
      </c>
    </row>
    <row r="84" spans="1:10" x14ac:dyDescent="0.25">
      <c r="A84" s="46">
        <v>4</v>
      </c>
      <c r="B84" s="30" t="s">
        <v>117</v>
      </c>
      <c r="C84" s="30"/>
      <c r="D84" s="46" t="s">
        <v>21</v>
      </c>
      <c r="E84" s="47">
        <v>5618</v>
      </c>
      <c r="F84" s="33">
        <v>2.37</v>
      </c>
      <c r="G84" s="135"/>
      <c r="H84" s="33">
        <f t="shared" si="15"/>
        <v>13314.66</v>
      </c>
      <c r="I84" s="33">
        <f t="shared" si="16"/>
        <v>1730.9057999999998</v>
      </c>
      <c r="J84" s="33">
        <f t="shared" si="17"/>
        <v>15045.5658</v>
      </c>
    </row>
    <row r="85" spans="1:10" x14ac:dyDescent="0.25">
      <c r="A85" s="46">
        <v>5</v>
      </c>
      <c r="B85" s="30" t="s">
        <v>118</v>
      </c>
      <c r="C85" s="30"/>
      <c r="D85" s="46" t="s">
        <v>21</v>
      </c>
      <c r="E85" s="47">
        <v>421</v>
      </c>
      <c r="F85" s="33">
        <v>2.09</v>
      </c>
      <c r="G85" s="135"/>
      <c r="H85" s="33">
        <f t="shared" si="15"/>
        <v>879.89</v>
      </c>
      <c r="I85" s="33">
        <f t="shared" si="16"/>
        <v>114.3857</v>
      </c>
      <c r="J85" s="33">
        <f t="shared" si="17"/>
        <v>994.27570000000003</v>
      </c>
    </row>
    <row r="86" spans="1:10" x14ac:dyDescent="0.25">
      <c r="A86" s="46">
        <v>6</v>
      </c>
      <c r="B86" s="30" t="s">
        <v>119</v>
      </c>
      <c r="C86" s="30"/>
      <c r="D86" s="46" t="s">
        <v>21</v>
      </c>
      <c r="E86" s="47">
        <v>2002</v>
      </c>
      <c r="F86" s="33">
        <v>1.05</v>
      </c>
      <c r="G86" s="135"/>
      <c r="H86" s="33">
        <f t="shared" si="15"/>
        <v>2102.1</v>
      </c>
      <c r="I86" s="33">
        <f t="shared" si="16"/>
        <v>273.27299999999997</v>
      </c>
      <c r="J86" s="33">
        <f t="shared" si="17"/>
        <v>2375.373</v>
      </c>
    </row>
    <row r="87" spans="1:10" x14ac:dyDescent="0.25">
      <c r="A87" s="46">
        <v>7</v>
      </c>
      <c r="B87" s="30" t="s">
        <v>120</v>
      </c>
      <c r="C87" s="30"/>
      <c r="D87" s="46" t="s">
        <v>21</v>
      </c>
      <c r="E87" s="47">
        <v>904</v>
      </c>
      <c r="F87" s="33">
        <v>0.49</v>
      </c>
      <c r="G87" s="135"/>
      <c r="H87" s="33">
        <f t="shared" si="15"/>
        <v>442.96</v>
      </c>
      <c r="I87" s="33">
        <f t="shared" si="16"/>
        <v>57.584799999999994</v>
      </c>
      <c r="J87" s="33">
        <f t="shared" si="17"/>
        <v>500.54479999999995</v>
      </c>
    </row>
    <row r="88" spans="1:10" x14ac:dyDescent="0.25">
      <c r="A88" s="46">
        <v>8</v>
      </c>
      <c r="B88" s="30" t="s">
        <v>121</v>
      </c>
      <c r="C88" s="30"/>
      <c r="D88" s="46" t="s">
        <v>21</v>
      </c>
      <c r="E88" s="47">
        <v>1479</v>
      </c>
      <c r="F88" s="33">
        <v>1.65</v>
      </c>
      <c r="G88" s="135"/>
      <c r="H88" s="33">
        <f t="shared" si="15"/>
        <v>2440.35</v>
      </c>
      <c r="I88" s="33">
        <f t="shared" si="16"/>
        <v>317.24549999999999</v>
      </c>
      <c r="J88" s="33">
        <f t="shared" si="17"/>
        <v>2757.5954999999999</v>
      </c>
    </row>
    <row r="89" spans="1:10" x14ac:dyDescent="0.25">
      <c r="A89" s="46">
        <v>9</v>
      </c>
      <c r="B89" s="30" t="s">
        <v>122</v>
      </c>
      <c r="C89" s="30"/>
      <c r="D89" s="46" t="s">
        <v>116</v>
      </c>
      <c r="E89" s="47">
        <v>1074</v>
      </c>
      <c r="F89" s="33">
        <v>0.65</v>
      </c>
      <c r="G89" s="135"/>
      <c r="H89" s="33">
        <f t="shared" si="15"/>
        <v>698.1</v>
      </c>
      <c r="I89" s="33">
        <f t="shared" si="16"/>
        <v>90.753000000000014</v>
      </c>
      <c r="J89" s="33">
        <f t="shared" si="17"/>
        <v>788.85300000000007</v>
      </c>
    </row>
    <row r="90" spans="1:10" x14ac:dyDescent="0.25">
      <c r="A90" s="46">
        <v>10</v>
      </c>
      <c r="B90" s="30" t="s">
        <v>123</v>
      </c>
      <c r="C90" s="30"/>
      <c r="D90" s="46" t="s">
        <v>21</v>
      </c>
      <c r="E90" s="47">
        <v>2970</v>
      </c>
      <c r="F90" s="33">
        <v>0.82</v>
      </c>
      <c r="G90" s="135"/>
      <c r="H90" s="33">
        <f t="shared" si="15"/>
        <v>2435.3999999999996</v>
      </c>
      <c r="I90" s="33">
        <f t="shared" si="16"/>
        <v>316.60199999999998</v>
      </c>
      <c r="J90" s="33">
        <f t="shared" si="17"/>
        <v>2752.0019999999995</v>
      </c>
    </row>
    <row r="91" spans="1:10" x14ac:dyDescent="0.25">
      <c r="A91" s="46">
        <v>11</v>
      </c>
      <c r="B91" s="30" t="s">
        <v>124</v>
      </c>
      <c r="C91" s="30"/>
      <c r="D91" s="46" t="s">
        <v>21</v>
      </c>
      <c r="E91" s="47">
        <v>1488</v>
      </c>
      <c r="F91" s="33">
        <v>0.82</v>
      </c>
      <c r="G91" s="135"/>
      <c r="H91" s="33">
        <f t="shared" si="15"/>
        <v>1220.1599999999999</v>
      </c>
      <c r="I91" s="33">
        <f t="shared" si="16"/>
        <v>158.62079999999997</v>
      </c>
      <c r="J91" s="33">
        <f t="shared" si="17"/>
        <v>1378.7807999999998</v>
      </c>
    </row>
    <row r="92" spans="1:10" x14ac:dyDescent="0.25">
      <c r="A92" s="46">
        <v>12</v>
      </c>
      <c r="B92" s="30" t="s">
        <v>125</v>
      </c>
      <c r="C92" s="30"/>
      <c r="D92" s="46" t="s">
        <v>21</v>
      </c>
      <c r="E92" s="47">
        <v>1982</v>
      </c>
      <c r="F92" s="33">
        <v>1.91</v>
      </c>
      <c r="G92" s="135"/>
      <c r="H92" s="33">
        <f t="shared" si="15"/>
        <v>3785.62</v>
      </c>
      <c r="I92" s="33">
        <f t="shared" si="16"/>
        <v>492.13059999999996</v>
      </c>
      <c r="J92" s="33">
        <f t="shared" si="17"/>
        <v>4277.7505999999994</v>
      </c>
    </row>
    <row r="93" spans="1:10" x14ac:dyDescent="0.25">
      <c r="A93" s="46">
        <v>13</v>
      </c>
      <c r="B93" s="30" t="s">
        <v>126</v>
      </c>
      <c r="C93" s="30"/>
      <c r="D93" s="46" t="s">
        <v>116</v>
      </c>
      <c r="E93" s="47">
        <v>1342</v>
      </c>
      <c r="F93" s="33">
        <v>0.59</v>
      </c>
      <c r="G93" s="135"/>
      <c r="H93" s="33">
        <f t="shared" si="15"/>
        <v>791.78</v>
      </c>
      <c r="I93" s="33">
        <f t="shared" si="16"/>
        <v>102.9314</v>
      </c>
      <c r="J93" s="33">
        <f t="shared" si="17"/>
        <v>894.71139999999991</v>
      </c>
    </row>
    <row r="94" spans="1:10" x14ac:dyDescent="0.25">
      <c r="A94" s="46">
        <v>14</v>
      </c>
      <c r="B94" s="109" t="s">
        <v>127</v>
      </c>
      <c r="C94" s="109"/>
      <c r="D94" s="114" t="s">
        <v>21</v>
      </c>
      <c r="E94" s="115">
        <v>648</v>
      </c>
      <c r="F94" s="111">
        <v>1.58</v>
      </c>
      <c r="G94" s="141"/>
      <c r="H94" s="33">
        <f t="shared" si="15"/>
        <v>1023.84</v>
      </c>
      <c r="I94" s="111">
        <f t="shared" si="16"/>
        <v>133.0992</v>
      </c>
      <c r="J94" s="111">
        <f t="shared" si="17"/>
        <v>1156.9392</v>
      </c>
    </row>
    <row r="95" spans="1:10" x14ac:dyDescent="0.25">
      <c r="A95" s="46">
        <v>15</v>
      </c>
      <c r="B95" s="30" t="s">
        <v>128</v>
      </c>
      <c r="C95" s="30"/>
      <c r="D95" s="46" t="s">
        <v>113</v>
      </c>
      <c r="E95" s="47">
        <v>2084</v>
      </c>
      <c r="F95" s="33">
        <v>0.81</v>
      </c>
      <c r="G95" s="135"/>
      <c r="H95" s="33">
        <f t="shared" si="15"/>
        <v>1688.0400000000002</v>
      </c>
      <c r="I95" s="33">
        <f t="shared" si="16"/>
        <v>219.44520000000003</v>
      </c>
      <c r="J95" s="33">
        <f t="shared" si="17"/>
        <v>1907.4852000000003</v>
      </c>
    </row>
    <row r="96" spans="1:10" x14ac:dyDescent="0.25">
      <c r="A96" s="46">
        <v>16</v>
      </c>
      <c r="B96" s="30" t="s">
        <v>129</v>
      </c>
      <c r="C96" s="30"/>
      <c r="D96" s="46" t="s">
        <v>21</v>
      </c>
      <c r="E96" s="47">
        <v>513</v>
      </c>
      <c r="F96" s="33">
        <v>1.73</v>
      </c>
      <c r="G96" s="135"/>
      <c r="H96" s="33">
        <f t="shared" si="15"/>
        <v>887.49</v>
      </c>
      <c r="I96" s="33">
        <f t="shared" si="16"/>
        <v>115.37370000000001</v>
      </c>
      <c r="J96" s="33">
        <f t="shared" si="17"/>
        <v>1002.8637</v>
      </c>
    </row>
    <row r="97" spans="1:11" x14ac:dyDescent="0.25">
      <c r="A97" s="46">
        <v>17</v>
      </c>
      <c r="B97" s="30" t="s">
        <v>130</v>
      </c>
      <c r="C97" s="46"/>
      <c r="D97" s="46" t="s">
        <v>21</v>
      </c>
      <c r="E97" s="47">
        <v>6564</v>
      </c>
      <c r="F97" s="33">
        <v>1.9</v>
      </c>
      <c r="G97" s="135"/>
      <c r="H97" s="33">
        <f t="shared" si="15"/>
        <v>12471.599999999999</v>
      </c>
      <c r="I97" s="33">
        <f t="shared" si="16"/>
        <v>1621.308</v>
      </c>
      <c r="J97" s="33">
        <f t="shared" si="17"/>
        <v>14092.907999999999</v>
      </c>
    </row>
    <row r="98" spans="1:11" x14ac:dyDescent="0.25">
      <c r="A98" s="46">
        <v>18</v>
      </c>
      <c r="B98" s="30" t="s">
        <v>131</v>
      </c>
      <c r="C98" s="30"/>
      <c r="D98" s="46" t="s">
        <v>21</v>
      </c>
      <c r="E98" s="47">
        <v>9004</v>
      </c>
      <c r="F98" s="33">
        <v>1.53</v>
      </c>
      <c r="G98" s="135"/>
      <c r="H98" s="33">
        <f t="shared" si="15"/>
        <v>13776.12</v>
      </c>
      <c r="I98" s="33">
        <f t="shared" si="16"/>
        <v>1790.8956000000001</v>
      </c>
      <c r="J98" s="33">
        <f t="shared" si="17"/>
        <v>15567.015600000001</v>
      </c>
    </row>
    <row r="99" spans="1:11" x14ac:dyDescent="0.25">
      <c r="A99" s="46">
        <v>19</v>
      </c>
      <c r="B99" s="30" t="s">
        <v>132</v>
      </c>
      <c r="C99" s="30"/>
      <c r="D99" s="46" t="s">
        <v>21</v>
      </c>
      <c r="E99" s="47">
        <v>731</v>
      </c>
      <c r="F99" s="33">
        <v>3.06</v>
      </c>
      <c r="G99" s="135"/>
      <c r="H99" s="33">
        <f t="shared" si="15"/>
        <v>2236.86</v>
      </c>
      <c r="I99" s="33">
        <f t="shared" si="16"/>
        <v>290.79180000000002</v>
      </c>
      <c r="J99" s="33">
        <f t="shared" si="17"/>
        <v>2527.6518000000001</v>
      </c>
    </row>
    <row r="100" spans="1:11" x14ac:dyDescent="0.25">
      <c r="A100" s="46">
        <v>20</v>
      </c>
      <c r="B100" s="30" t="s">
        <v>133</v>
      </c>
      <c r="C100" s="30"/>
      <c r="D100" s="46" t="s">
        <v>21</v>
      </c>
      <c r="E100" s="47">
        <v>731</v>
      </c>
      <c r="F100" s="33">
        <v>2.11</v>
      </c>
      <c r="G100" s="135"/>
      <c r="H100" s="33">
        <f t="shared" si="15"/>
        <v>1542.4099999999999</v>
      </c>
      <c r="I100" s="33">
        <f t="shared" si="16"/>
        <v>200.51329999999999</v>
      </c>
      <c r="J100" s="33">
        <f t="shared" si="17"/>
        <v>1742.9232999999999</v>
      </c>
    </row>
    <row r="101" spans="1:11" x14ac:dyDescent="0.25">
      <c r="A101" s="46">
        <v>21</v>
      </c>
      <c r="B101" s="30" t="s">
        <v>134</v>
      </c>
      <c r="C101" s="30"/>
      <c r="D101" s="46" t="s">
        <v>21</v>
      </c>
      <c r="E101" s="47">
        <v>3976</v>
      </c>
      <c r="F101" s="33">
        <v>1.67</v>
      </c>
      <c r="G101" s="135"/>
      <c r="H101" s="33">
        <f t="shared" si="15"/>
        <v>6639.92</v>
      </c>
      <c r="I101" s="33">
        <f t="shared" si="16"/>
        <v>863.18960000000004</v>
      </c>
      <c r="J101" s="33">
        <f t="shared" si="17"/>
        <v>7503.1095999999998</v>
      </c>
    </row>
    <row r="102" spans="1:11" x14ac:dyDescent="0.25">
      <c r="A102" s="46">
        <v>22</v>
      </c>
      <c r="B102" s="30" t="s">
        <v>135</v>
      </c>
      <c r="C102" s="30"/>
      <c r="D102" s="46" t="s">
        <v>21</v>
      </c>
      <c r="E102" s="47">
        <v>11088</v>
      </c>
      <c r="F102" s="33">
        <v>0.85</v>
      </c>
      <c r="G102" s="135"/>
      <c r="H102" s="33">
        <f t="shared" si="15"/>
        <v>9424.7999999999993</v>
      </c>
      <c r="I102" s="33">
        <f t="shared" si="16"/>
        <v>1225.2239999999999</v>
      </c>
      <c r="J102" s="33">
        <f t="shared" si="17"/>
        <v>10650.023999999999</v>
      </c>
    </row>
    <row r="103" spans="1:11" x14ac:dyDescent="0.25">
      <c r="A103" s="46">
        <v>23</v>
      </c>
      <c r="B103" s="30" t="s">
        <v>136</v>
      </c>
      <c r="C103" s="30"/>
      <c r="D103" s="46" t="s">
        <v>21</v>
      </c>
      <c r="E103" s="47">
        <v>584</v>
      </c>
      <c r="F103" s="33">
        <v>0.99</v>
      </c>
      <c r="G103" s="135"/>
      <c r="H103" s="33">
        <f t="shared" si="15"/>
        <v>578.16</v>
      </c>
      <c r="I103" s="33">
        <f t="shared" si="16"/>
        <v>75.160799999999995</v>
      </c>
      <c r="J103" s="33">
        <f t="shared" si="17"/>
        <v>653.32079999999996</v>
      </c>
    </row>
    <row r="104" spans="1:11" x14ac:dyDescent="0.25">
      <c r="A104" s="46">
        <v>24</v>
      </c>
      <c r="B104" s="30" t="s">
        <v>137</v>
      </c>
      <c r="C104" s="30"/>
      <c r="D104" s="46" t="s">
        <v>21</v>
      </c>
      <c r="E104" s="47">
        <v>263</v>
      </c>
      <c r="F104" s="33">
        <v>1.98</v>
      </c>
      <c r="G104" s="135"/>
      <c r="H104" s="33">
        <f t="shared" si="15"/>
        <v>520.74</v>
      </c>
      <c r="I104" s="33">
        <f t="shared" si="16"/>
        <v>67.696200000000005</v>
      </c>
      <c r="J104" s="33">
        <f t="shared" si="17"/>
        <v>588.43619999999999</v>
      </c>
    </row>
    <row r="105" spans="1:11" x14ac:dyDescent="0.25">
      <c r="A105" s="46">
        <v>25</v>
      </c>
      <c r="B105" s="30" t="s">
        <v>138</v>
      </c>
      <c r="C105" s="30"/>
      <c r="D105" s="46" t="s">
        <v>21</v>
      </c>
      <c r="E105" s="47">
        <v>2297</v>
      </c>
      <c r="F105" s="33">
        <v>1.1000000000000001</v>
      </c>
      <c r="G105" s="135"/>
      <c r="H105" s="33">
        <f t="shared" si="15"/>
        <v>2526.7000000000003</v>
      </c>
      <c r="I105" s="33">
        <f t="shared" si="16"/>
        <v>328.47100000000006</v>
      </c>
      <c r="J105" s="33">
        <f t="shared" si="17"/>
        <v>2855.1710000000003</v>
      </c>
    </row>
    <row r="106" spans="1:11" x14ac:dyDescent="0.25">
      <c r="A106" s="46">
        <v>26</v>
      </c>
      <c r="B106" s="30" t="s">
        <v>139</v>
      </c>
      <c r="C106" s="30"/>
      <c r="D106" s="46" t="s">
        <v>21</v>
      </c>
      <c r="E106" s="47">
        <v>315</v>
      </c>
      <c r="F106" s="33">
        <v>1.92</v>
      </c>
      <c r="G106" s="135"/>
      <c r="H106" s="33">
        <f t="shared" si="15"/>
        <v>604.79999999999995</v>
      </c>
      <c r="I106" s="33">
        <f t="shared" si="16"/>
        <v>78.623999999999995</v>
      </c>
      <c r="J106" s="33">
        <f t="shared" si="17"/>
        <v>683.42399999999998</v>
      </c>
    </row>
    <row r="107" spans="1:11" x14ac:dyDescent="0.25">
      <c r="A107" s="46">
        <v>27</v>
      </c>
      <c r="B107" s="30" t="s">
        <v>140</v>
      </c>
      <c r="C107" s="30"/>
      <c r="D107" s="46" t="s">
        <v>21</v>
      </c>
      <c r="E107" s="47">
        <v>564</v>
      </c>
      <c r="F107" s="33">
        <v>1.88</v>
      </c>
      <c r="G107" s="135"/>
      <c r="H107" s="33">
        <f t="shared" si="15"/>
        <v>1060.32</v>
      </c>
      <c r="I107" s="33">
        <f t="shared" si="16"/>
        <v>137.8416</v>
      </c>
      <c r="J107" s="33">
        <f t="shared" si="17"/>
        <v>1198.1615999999999</v>
      </c>
    </row>
    <row r="108" spans="1:11" x14ac:dyDescent="0.25">
      <c r="A108" s="46">
        <v>28</v>
      </c>
      <c r="B108" s="30" t="s">
        <v>141</v>
      </c>
      <c r="C108" s="30"/>
      <c r="D108" s="46" t="s">
        <v>21</v>
      </c>
      <c r="E108" s="47">
        <v>704</v>
      </c>
      <c r="F108" s="33">
        <v>2</v>
      </c>
      <c r="G108" s="135"/>
      <c r="H108" s="33">
        <f t="shared" si="15"/>
        <v>1408</v>
      </c>
      <c r="I108" s="33">
        <f t="shared" si="16"/>
        <v>183.04</v>
      </c>
      <c r="J108" s="33">
        <f t="shared" si="17"/>
        <v>1591.04</v>
      </c>
    </row>
    <row r="109" spans="1:11" x14ac:dyDescent="0.25">
      <c r="A109" s="46">
        <v>29</v>
      </c>
      <c r="B109" s="30" t="s">
        <v>142</v>
      </c>
      <c r="C109" s="30"/>
      <c r="D109" s="46" t="s">
        <v>113</v>
      </c>
      <c r="E109" s="47">
        <v>1780</v>
      </c>
      <c r="F109" s="33">
        <v>0.6</v>
      </c>
      <c r="G109" s="135"/>
      <c r="H109" s="33">
        <f t="shared" si="15"/>
        <v>1068</v>
      </c>
      <c r="I109" s="33">
        <f t="shared" si="16"/>
        <v>138.84</v>
      </c>
      <c r="J109" s="33">
        <f t="shared" si="17"/>
        <v>1206.8399999999999</v>
      </c>
    </row>
    <row r="110" spans="1:11" x14ac:dyDescent="0.25">
      <c r="A110" s="46">
        <v>30</v>
      </c>
      <c r="B110" s="30" t="s">
        <v>143</v>
      </c>
      <c r="C110" s="30"/>
      <c r="D110" s="46" t="s">
        <v>21</v>
      </c>
      <c r="E110" s="47">
        <v>620</v>
      </c>
      <c r="F110" s="33">
        <v>2.4900000000000002</v>
      </c>
      <c r="G110" s="135"/>
      <c r="H110" s="33">
        <f t="shared" si="15"/>
        <v>1543.8000000000002</v>
      </c>
      <c r="I110" s="33">
        <f t="shared" si="16"/>
        <v>200.69400000000002</v>
      </c>
      <c r="J110" s="33">
        <f t="shared" si="17"/>
        <v>1744.4940000000001</v>
      </c>
    </row>
    <row r="111" spans="1:11" x14ac:dyDescent="0.25">
      <c r="A111" s="46">
        <v>31</v>
      </c>
      <c r="B111" s="30" t="s">
        <v>144</v>
      </c>
      <c r="C111" s="30"/>
      <c r="D111" s="46" t="s">
        <v>21</v>
      </c>
      <c r="E111" s="47">
        <v>499</v>
      </c>
      <c r="F111" s="33">
        <v>3.03</v>
      </c>
      <c r="G111" s="135"/>
      <c r="H111" s="33">
        <f t="shared" si="15"/>
        <v>1511.9699999999998</v>
      </c>
      <c r="I111" s="33">
        <f t="shared" si="16"/>
        <v>196.55609999999996</v>
      </c>
      <c r="J111" s="33">
        <f t="shared" si="17"/>
        <v>1708.5260999999998</v>
      </c>
    </row>
    <row r="112" spans="1:11" ht="21.75" customHeight="1" x14ac:dyDescent="0.25">
      <c r="A112" s="43"/>
      <c r="B112" s="37"/>
      <c r="C112" s="37"/>
      <c r="D112" s="37"/>
      <c r="E112" s="179" t="s">
        <v>145</v>
      </c>
      <c r="F112" s="180"/>
      <c r="G112" s="129"/>
      <c r="H112" s="42">
        <f>SUM(H81:H111)</f>
        <v>94047.090000000011</v>
      </c>
      <c r="I112" s="42">
        <f>SUM(I81:I111)</f>
        <v>12226.121700000002</v>
      </c>
      <c r="J112" s="42">
        <f>SUM(J81:J111)</f>
        <v>106273.2117</v>
      </c>
      <c r="K112" s="40"/>
    </row>
    <row r="113" spans="1:11" ht="23.25" customHeight="1" thickBot="1" x14ac:dyDescent="0.3">
      <c r="A113" s="49"/>
      <c r="B113" s="49"/>
      <c r="C113" s="49"/>
      <c r="D113" s="49"/>
      <c r="E113" s="170"/>
      <c r="F113" s="171"/>
      <c r="G113" s="134"/>
      <c r="H113" s="50"/>
      <c r="I113" s="50"/>
      <c r="J113" s="50"/>
    </row>
    <row r="114" spans="1:11" ht="32.25" customHeight="1" thickBot="1" x14ac:dyDescent="0.3">
      <c r="A114" s="172" t="s">
        <v>146</v>
      </c>
      <c r="B114" s="173"/>
      <c r="C114" s="173"/>
      <c r="D114" s="173"/>
      <c r="E114" s="173"/>
      <c r="F114" s="174"/>
      <c r="G114" s="126"/>
      <c r="H114" s="51">
        <f>H113+H112+H78+H72+H66+H60+H52+H48</f>
        <v>297900.21500000003</v>
      </c>
      <c r="I114" s="51">
        <f>I113+I112+I78+I72+I66+I60+I52+I48</f>
        <v>38727.027950000003</v>
      </c>
      <c r="J114" s="52">
        <f>I114+H114</f>
        <v>336627.24295000004</v>
      </c>
      <c r="K114" s="40"/>
    </row>
    <row r="115" spans="1:11" s="18" customFormat="1" ht="22.9" customHeight="1" x14ac:dyDescent="0.25">
      <c r="A115" s="37"/>
      <c r="B115" s="53"/>
      <c r="C115" s="48"/>
      <c r="D115" s="37"/>
      <c r="E115" s="54"/>
      <c r="F115" s="37"/>
      <c r="G115" s="37"/>
      <c r="H115" s="37"/>
      <c r="I115" s="37"/>
    </row>
    <row r="116" spans="1:11" ht="44.25" customHeight="1" x14ac:dyDescent="0.25">
      <c r="A116" s="175" t="s">
        <v>147</v>
      </c>
      <c r="B116" s="176"/>
      <c r="C116" s="176"/>
      <c r="D116" s="176"/>
      <c r="E116" s="176"/>
      <c r="F116" s="176"/>
      <c r="G116" s="176"/>
      <c r="H116" s="176"/>
      <c r="I116" s="176"/>
      <c r="J116" s="177"/>
    </row>
    <row r="117" spans="1:11" s="19" customFormat="1" ht="21.75" customHeight="1" x14ac:dyDescent="0.25">
      <c r="A117" s="55"/>
      <c r="B117" s="178" t="s">
        <v>0</v>
      </c>
      <c r="C117" s="178"/>
      <c r="D117" s="178"/>
      <c r="E117" s="178"/>
      <c r="F117" s="178"/>
      <c r="G117" s="178"/>
      <c r="H117" s="178"/>
      <c r="I117" s="178"/>
      <c r="J117" s="178"/>
    </row>
    <row r="118" spans="1:11" s="19" customFormat="1" ht="30" x14ac:dyDescent="0.25">
      <c r="A118" s="56" t="s">
        <v>1</v>
      </c>
      <c r="B118" s="56" t="s">
        <v>2</v>
      </c>
      <c r="C118" s="56" t="s">
        <v>3</v>
      </c>
      <c r="D118" s="56" t="s">
        <v>4</v>
      </c>
      <c r="E118" s="56" t="s">
        <v>5</v>
      </c>
      <c r="F118" s="133" t="s">
        <v>6</v>
      </c>
      <c r="G118" s="142"/>
      <c r="H118" s="57" t="s">
        <v>7</v>
      </c>
      <c r="I118" s="56" t="s">
        <v>8</v>
      </c>
      <c r="J118" s="58" t="s">
        <v>9</v>
      </c>
    </row>
    <row r="119" spans="1:11" s="19" customFormat="1" x14ac:dyDescent="0.25">
      <c r="A119" s="59">
        <v>1</v>
      </c>
      <c r="B119" s="108" t="s">
        <v>148</v>
      </c>
      <c r="C119" s="108" t="s">
        <v>149</v>
      </c>
      <c r="D119" s="108" t="s">
        <v>21</v>
      </c>
      <c r="E119" s="116">
        <v>18</v>
      </c>
      <c r="F119" s="117"/>
      <c r="G119" s="143"/>
      <c r="H119" s="117">
        <f>F119*E119</f>
        <v>0</v>
      </c>
      <c r="I119" s="117">
        <f t="shared" ref="I119:I158" si="18">H119*13/100</f>
        <v>0</v>
      </c>
      <c r="J119" s="117">
        <f>I119+H119</f>
        <v>0</v>
      </c>
      <c r="K119" s="60"/>
    </row>
    <row r="120" spans="1:11" s="19" customFormat="1" x14ac:dyDescent="0.25">
      <c r="A120" s="59">
        <v>2</v>
      </c>
      <c r="B120" s="59" t="s">
        <v>150</v>
      </c>
      <c r="C120" s="59" t="s">
        <v>151</v>
      </c>
      <c r="D120" s="59" t="s">
        <v>152</v>
      </c>
      <c r="E120" s="61">
        <v>4500</v>
      </c>
      <c r="F120" s="62"/>
      <c r="G120" s="144"/>
      <c r="H120" s="117">
        <f t="shared" ref="H120:H156" si="19">F120*E120</f>
        <v>0</v>
      </c>
      <c r="I120" s="117">
        <f t="shared" si="18"/>
        <v>0</v>
      </c>
      <c r="J120" s="117">
        <f t="shared" ref="J120:J158" si="20">I120+H120</f>
        <v>0</v>
      </c>
    </row>
    <row r="121" spans="1:11" s="19" customFormat="1" x14ac:dyDescent="0.25">
      <c r="A121" s="59">
        <v>3</v>
      </c>
      <c r="B121" s="59" t="s">
        <v>153</v>
      </c>
      <c r="C121" s="59" t="s">
        <v>24</v>
      </c>
      <c r="D121" s="59" t="s">
        <v>12</v>
      </c>
      <c r="E121" s="61">
        <v>20</v>
      </c>
      <c r="F121" s="62"/>
      <c r="G121" s="144"/>
      <c r="H121" s="117">
        <f t="shared" si="19"/>
        <v>0</v>
      </c>
      <c r="I121" s="117">
        <f t="shared" si="18"/>
        <v>0</v>
      </c>
      <c r="J121" s="117">
        <f t="shared" si="20"/>
        <v>0</v>
      </c>
    </row>
    <row r="122" spans="1:11" s="19" customFormat="1" x14ac:dyDescent="0.25">
      <c r="A122" s="59">
        <v>4</v>
      </c>
      <c r="B122" s="59" t="s">
        <v>154</v>
      </c>
      <c r="C122" s="59" t="s">
        <v>24</v>
      </c>
      <c r="D122" s="59" t="s">
        <v>12</v>
      </c>
      <c r="E122" s="61">
        <v>20</v>
      </c>
      <c r="F122" s="62"/>
      <c r="G122" s="144"/>
      <c r="H122" s="117">
        <f t="shared" si="19"/>
        <v>0</v>
      </c>
      <c r="I122" s="117">
        <f t="shared" si="18"/>
        <v>0</v>
      </c>
      <c r="J122" s="117">
        <f t="shared" si="20"/>
        <v>0</v>
      </c>
    </row>
    <row r="123" spans="1:11" s="19" customFormat="1" x14ac:dyDescent="0.25">
      <c r="A123" s="59">
        <v>5</v>
      </c>
      <c r="B123" s="59" t="s">
        <v>155</v>
      </c>
      <c r="C123" s="59" t="s">
        <v>73</v>
      </c>
      <c r="D123" s="59" t="s">
        <v>12</v>
      </c>
      <c r="E123" s="61">
        <v>45</v>
      </c>
      <c r="F123" s="62"/>
      <c r="G123" s="144"/>
      <c r="H123" s="117">
        <f t="shared" si="19"/>
        <v>0</v>
      </c>
      <c r="I123" s="117">
        <f t="shared" si="18"/>
        <v>0</v>
      </c>
      <c r="J123" s="117">
        <f t="shared" si="20"/>
        <v>0</v>
      </c>
    </row>
    <row r="124" spans="1:11" s="19" customFormat="1" x14ac:dyDescent="0.25">
      <c r="A124" s="59">
        <v>6</v>
      </c>
      <c r="B124" s="59" t="s">
        <v>156</v>
      </c>
      <c r="C124" s="59" t="s">
        <v>157</v>
      </c>
      <c r="D124" s="59" t="s">
        <v>12</v>
      </c>
      <c r="E124" s="61">
        <v>20</v>
      </c>
      <c r="F124" s="62"/>
      <c r="G124" s="144"/>
      <c r="H124" s="117">
        <f t="shared" si="19"/>
        <v>0</v>
      </c>
      <c r="I124" s="117">
        <f t="shared" si="18"/>
        <v>0</v>
      </c>
      <c r="J124" s="117">
        <f t="shared" si="20"/>
        <v>0</v>
      </c>
    </row>
    <row r="125" spans="1:11" s="19" customFormat="1" ht="30" x14ac:dyDescent="0.25">
      <c r="A125" s="59">
        <v>7</v>
      </c>
      <c r="B125" s="63" t="s">
        <v>158</v>
      </c>
      <c r="C125" s="59" t="s">
        <v>159</v>
      </c>
      <c r="D125" s="59" t="s">
        <v>28</v>
      </c>
      <c r="E125" s="61">
        <v>400</v>
      </c>
      <c r="F125" s="62"/>
      <c r="G125" s="144"/>
      <c r="H125" s="117">
        <f t="shared" si="19"/>
        <v>0</v>
      </c>
      <c r="I125" s="117">
        <f t="shared" si="18"/>
        <v>0</v>
      </c>
      <c r="J125" s="117">
        <f t="shared" si="20"/>
        <v>0</v>
      </c>
    </row>
    <row r="126" spans="1:11" s="19" customFormat="1" x14ac:dyDescent="0.25">
      <c r="A126" s="59">
        <v>8</v>
      </c>
      <c r="B126" s="59" t="s">
        <v>160</v>
      </c>
      <c r="C126" s="59" t="s">
        <v>73</v>
      </c>
      <c r="D126" s="59" t="s">
        <v>12</v>
      </c>
      <c r="E126" s="61">
        <v>40</v>
      </c>
      <c r="F126" s="62"/>
      <c r="G126" s="144"/>
      <c r="H126" s="117">
        <f t="shared" si="19"/>
        <v>0</v>
      </c>
      <c r="I126" s="117">
        <f t="shared" si="18"/>
        <v>0</v>
      </c>
      <c r="J126" s="117">
        <f t="shared" si="20"/>
        <v>0</v>
      </c>
    </row>
    <row r="127" spans="1:11" s="19" customFormat="1" x14ac:dyDescent="0.25">
      <c r="A127" s="59">
        <v>9</v>
      </c>
      <c r="B127" s="59" t="s">
        <v>161</v>
      </c>
      <c r="C127" s="59" t="s">
        <v>24</v>
      </c>
      <c r="D127" s="59" t="s">
        <v>12</v>
      </c>
      <c r="E127" s="61">
        <v>80</v>
      </c>
      <c r="F127" s="62"/>
      <c r="G127" s="144"/>
      <c r="H127" s="117">
        <f t="shared" si="19"/>
        <v>0</v>
      </c>
      <c r="I127" s="117">
        <f t="shared" si="18"/>
        <v>0</v>
      </c>
      <c r="J127" s="117">
        <f t="shared" si="20"/>
        <v>0</v>
      </c>
    </row>
    <row r="128" spans="1:11" s="19" customFormat="1" x14ac:dyDescent="0.25">
      <c r="A128" s="59">
        <v>10</v>
      </c>
      <c r="B128" s="59" t="s">
        <v>162</v>
      </c>
      <c r="C128" s="59" t="s">
        <v>24</v>
      </c>
      <c r="D128" s="59" t="s">
        <v>12</v>
      </c>
      <c r="E128" s="61">
        <v>80</v>
      </c>
      <c r="F128" s="62"/>
      <c r="G128" s="144"/>
      <c r="H128" s="117">
        <f t="shared" si="19"/>
        <v>0</v>
      </c>
      <c r="I128" s="117">
        <f t="shared" si="18"/>
        <v>0</v>
      </c>
      <c r="J128" s="117">
        <f t="shared" si="20"/>
        <v>0</v>
      </c>
    </row>
    <row r="129" spans="1:10" s="19" customFormat="1" x14ac:dyDescent="0.25">
      <c r="A129" s="59">
        <v>11</v>
      </c>
      <c r="B129" s="59" t="s">
        <v>163</v>
      </c>
      <c r="C129" s="59" t="s">
        <v>24</v>
      </c>
      <c r="D129" s="59" t="s">
        <v>12</v>
      </c>
      <c r="E129" s="61">
        <v>80</v>
      </c>
      <c r="F129" s="62"/>
      <c r="G129" s="144"/>
      <c r="H129" s="117">
        <f t="shared" si="19"/>
        <v>0</v>
      </c>
      <c r="I129" s="117">
        <f t="shared" si="18"/>
        <v>0</v>
      </c>
      <c r="J129" s="117">
        <f t="shared" si="20"/>
        <v>0</v>
      </c>
    </row>
    <row r="130" spans="1:10" s="19" customFormat="1" x14ac:dyDescent="0.25">
      <c r="A130" s="59">
        <v>12</v>
      </c>
      <c r="B130" s="59" t="s">
        <v>164</v>
      </c>
      <c r="C130" s="59" t="s">
        <v>24</v>
      </c>
      <c r="D130" s="59" t="s">
        <v>12</v>
      </c>
      <c r="E130" s="61">
        <v>70</v>
      </c>
      <c r="F130" s="62"/>
      <c r="G130" s="144"/>
      <c r="H130" s="117">
        <f t="shared" si="19"/>
        <v>0</v>
      </c>
      <c r="I130" s="117">
        <f t="shared" si="18"/>
        <v>0</v>
      </c>
      <c r="J130" s="117">
        <f t="shared" si="20"/>
        <v>0</v>
      </c>
    </row>
    <row r="131" spans="1:10" s="19" customFormat="1" x14ac:dyDescent="0.25">
      <c r="A131" s="59">
        <v>13</v>
      </c>
      <c r="B131" s="59" t="s">
        <v>165</v>
      </c>
      <c r="C131" s="59" t="s">
        <v>24</v>
      </c>
      <c r="D131" s="59" t="s">
        <v>12</v>
      </c>
      <c r="E131" s="61">
        <v>70</v>
      </c>
      <c r="F131" s="62"/>
      <c r="G131" s="144"/>
      <c r="H131" s="117">
        <f t="shared" si="19"/>
        <v>0</v>
      </c>
      <c r="I131" s="117">
        <f t="shared" si="18"/>
        <v>0</v>
      </c>
      <c r="J131" s="117">
        <f t="shared" si="20"/>
        <v>0</v>
      </c>
    </row>
    <row r="132" spans="1:10" s="19" customFormat="1" x14ac:dyDescent="0.25">
      <c r="A132" s="59">
        <v>14</v>
      </c>
      <c r="B132" s="59" t="s">
        <v>166</v>
      </c>
      <c r="C132" s="59" t="s">
        <v>167</v>
      </c>
      <c r="D132" s="59" t="s">
        <v>12</v>
      </c>
      <c r="E132" s="61">
        <v>60</v>
      </c>
      <c r="F132" s="62"/>
      <c r="G132" s="144"/>
      <c r="H132" s="117">
        <f t="shared" si="19"/>
        <v>0</v>
      </c>
      <c r="I132" s="117">
        <f t="shared" si="18"/>
        <v>0</v>
      </c>
      <c r="J132" s="117">
        <f t="shared" si="20"/>
        <v>0</v>
      </c>
    </row>
    <row r="133" spans="1:10" s="19" customFormat="1" x14ac:dyDescent="0.25">
      <c r="A133" s="59">
        <v>15</v>
      </c>
      <c r="B133" s="59" t="s">
        <v>168</v>
      </c>
      <c r="C133" s="59" t="s">
        <v>169</v>
      </c>
      <c r="D133" s="59" t="s">
        <v>12</v>
      </c>
      <c r="E133" s="61">
        <v>50</v>
      </c>
      <c r="F133" s="62"/>
      <c r="G133" s="144"/>
      <c r="H133" s="117">
        <f t="shared" si="19"/>
        <v>0</v>
      </c>
      <c r="I133" s="117">
        <f t="shared" si="18"/>
        <v>0</v>
      </c>
      <c r="J133" s="117">
        <f t="shared" si="20"/>
        <v>0</v>
      </c>
    </row>
    <row r="134" spans="1:10" s="19" customFormat="1" x14ac:dyDescent="0.25">
      <c r="A134" s="59">
        <v>16</v>
      </c>
      <c r="B134" s="59" t="s">
        <v>170</v>
      </c>
      <c r="C134" s="59" t="s">
        <v>171</v>
      </c>
      <c r="D134" s="59" t="s">
        <v>12</v>
      </c>
      <c r="E134" s="61">
        <v>25</v>
      </c>
      <c r="F134" s="62"/>
      <c r="G134" s="144"/>
      <c r="H134" s="117">
        <f t="shared" si="19"/>
        <v>0</v>
      </c>
      <c r="I134" s="117">
        <f t="shared" si="18"/>
        <v>0</v>
      </c>
      <c r="J134" s="117">
        <f t="shared" si="20"/>
        <v>0</v>
      </c>
    </row>
    <row r="135" spans="1:10" s="19" customFormat="1" ht="30" x14ac:dyDescent="0.25">
      <c r="A135" s="59">
        <v>17</v>
      </c>
      <c r="B135" s="59" t="s">
        <v>172</v>
      </c>
      <c r="C135" s="59" t="s">
        <v>173</v>
      </c>
      <c r="D135" s="59" t="s">
        <v>12</v>
      </c>
      <c r="E135" s="61">
        <v>25</v>
      </c>
      <c r="F135" s="62"/>
      <c r="G135" s="144"/>
      <c r="H135" s="117">
        <f t="shared" si="19"/>
        <v>0</v>
      </c>
      <c r="I135" s="117">
        <f t="shared" si="18"/>
        <v>0</v>
      </c>
      <c r="J135" s="117">
        <f t="shared" si="20"/>
        <v>0</v>
      </c>
    </row>
    <row r="136" spans="1:10" s="19" customFormat="1" ht="30" x14ac:dyDescent="0.25">
      <c r="A136" s="59">
        <v>18</v>
      </c>
      <c r="B136" s="59" t="s">
        <v>174</v>
      </c>
      <c r="C136" s="59" t="s">
        <v>175</v>
      </c>
      <c r="D136" s="59" t="s">
        <v>12</v>
      </c>
      <c r="E136" s="61">
        <v>20</v>
      </c>
      <c r="F136" s="62"/>
      <c r="G136" s="144"/>
      <c r="H136" s="117">
        <f t="shared" si="19"/>
        <v>0</v>
      </c>
      <c r="I136" s="117">
        <f t="shared" si="18"/>
        <v>0</v>
      </c>
      <c r="J136" s="117">
        <f t="shared" si="20"/>
        <v>0</v>
      </c>
    </row>
    <row r="137" spans="1:10" s="19" customFormat="1" x14ac:dyDescent="0.25">
      <c r="A137" s="59">
        <v>19</v>
      </c>
      <c r="B137" s="59" t="s">
        <v>176</v>
      </c>
      <c r="C137" s="59" t="s">
        <v>177</v>
      </c>
      <c r="D137" s="59" t="s">
        <v>152</v>
      </c>
      <c r="E137" s="61">
        <v>1620</v>
      </c>
      <c r="F137" s="62"/>
      <c r="G137" s="144"/>
      <c r="H137" s="117">
        <f t="shared" si="19"/>
        <v>0</v>
      </c>
      <c r="I137" s="117">
        <f t="shared" si="18"/>
        <v>0</v>
      </c>
      <c r="J137" s="117">
        <f t="shared" si="20"/>
        <v>0</v>
      </c>
    </row>
    <row r="138" spans="1:10" s="19" customFormat="1" ht="30" x14ac:dyDescent="0.25">
      <c r="A138" s="59">
        <v>20</v>
      </c>
      <c r="B138" s="59" t="s">
        <v>178</v>
      </c>
      <c r="C138" s="59" t="s">
        <v>177</v>
      </c>
      <c r="D138" s="59" t="s">
        <v>152</v>
      </c>
      <c r="E138" s="61">
        <v>840</v>
      </c>
      <c r="F138" s="62"/>
      <c r="G138" s="144"/>
      <c r="H138" s="117">
        <f t="shared" si="19"/>
        <v>0</v>
      </c>
      <c r="I138" s="117">
        <f t="shared" si="18"/>
        <v>0</v>
      </c>
      <c r="J138" s="117">
        <f t="shared" si="20"/>
        <v>0</v>
      </c>
    </row>
    <row r="139" spans="1:10" s="19" customFormat="1" x14ac:dyDescent="0.25">
      <c r="A139" s="59">
        <v>21</v>
      </c>
      <c r="B139" s="59" t="s">
        <v>179</v>
      </c>
      <c r="C139" s="59" t="s">
        <v>180</v>
      </c>
      <c r="D139" s="59" t="s">
        <v>12</v>
      </c>
      <c r="E139" s="61">
        <v>70</v>
      </c>
      <c r="F139" s="62"/>
      <c r="G139" s="144"/>
      <c r="H139" s="117">
        <f t="shared" si="19"/>
        <v>0</v>
      </c>
      <c r="I139" s="117">
        <f t="shared" si="18"/>
        <v>0</v>
      </c>
      <c r="J139" s="117">
        <f t="shared" si="20"/>
        <v>0</v>
      </c>
    </row>
    <row r="140" spans="1:10" s="19" customFormat="1" x14ac:dyDescent="0.25">
      <c r="A140" s="59">
        <v>22</v>
      </c>
      <c r="B140" s="59" t="s">
        <v>181</v>
      </c>
      <c r="C140" s="59" t="s">
        <v>182</v>
      </c>
      <c r="D140" s="59" t="s">
        <v>12</v>
      </c>
      <c r="E140" s="61">
        <v>70</v>
      </c>
      <c r="F140" s="62"/>
      <c r="G140" s="144"/>
      <c r="H140" s="117">
        <f t="shared" si="19"/>
        <v>0</v>
      </c>
      <c r="I140" s="117">
        <f t="shared" si="18"/>
        <v>0</v>
      </c>
      <c r="J140" s="117">
        <f t="shared" si="20"/>
        <v>0</v>
      </c>
    </row>
    <row r="141" spans="1:10" s="19" customFormat="1" x14ac:dyDescent="0.25">
      <c r="A141" s="59">
        <v>23</v>
      </c>
      <c r="B141" s="59" t="s">
        <v>183</v>
      </c>
      <c r="C141" s="59" t="s">
        <v>184</v>
      </c>
      <c r="D141" s="59" t="s">
        <v>12</v>
      </c>
      <c r="E141" s="61">
        <v>30</v>
      </c>
      <c r="F141" s="62"/>
      <c r="G141" s="144"/>
      <c r="H141" s="117">
        <f t="shared" si="19"/>
        <v>0</v>
      </c>
      <c r="I141" s="117">
        <f t="shared" si="18"/>
        <v>0</v>
      </c>
      <c r="J141" s="117">
        <f t="shared" si="20"/>
        <v>0</v>
      </c>
    </row>
    <row r="142" spans="1:10" s="19" customFormat="1" x14ac:dyDescent="0.25">
      <c r="A142" s="59">
        <v>24</v>
      </c>
      <c r="B142" s="59" t="s">
        <v>185</v>
      </c>
      <c r="C142" s="59" t="s">
        <v>186</v>
      </c>
      <c r="D142" s="59" t="s">
        <v>28</v>
      </c>
      <c r="E142" s="61">
        <v>100</v>
      </c>
      <c r="F142" s="62"/>
      <c r="G142" s="144"/>
      <c r="H142" s="117">
        <f t="shared" si="19"/>
        <v>0</v>
      </c>
      <c r="I142" s="117">
        <f t="shared" si="18"/>
        <v>0</v>
      </c>
      <c r="J142" s="117">
        <f t="shared" si="20"/>
        <v>0</v>
      </c>
    </row>
    <row r="143" spans="1:10" s="19" customFormat="1" x14ac:dyDescent="0.25">
      <c r="A143" s="59">
        <v>25</v>
      </c>
      <c r="B143" s="59" t="s">
        <v>187</v>
      </c>
      <c r="C143" s="59" t="s">
        <v>188</v>
      </c>
      <c r="D143" s="59" t="s">
        <v>12</v>
      </c>
      <c r="E143" s="61">
        <v>30</v>
      </c>
      <c r="F143" s="62"/>
      <c r="G143" s="144"/>
      <c r="H143" s="117">
        <f t="shared" si="19"/>
        <v>0</v>
      </c>
      <c r="I143" s="117">
        <f t="shared" si="18"/>
        <v>0</v>
      </c>
      <c r="J143" s="117">
        <f t="shared" si="20"/>
        <v>0</v>
      </c>
    </row>
    <row r="144" spans="1:10" s="19" customFormat="1" x14ac:dyDescent="0.25">
      <c r="A144" s="59">
        <v>26</v>
      </c>
      <c r="B144" s="59" t="s">
        <v>189</v>
      </c>
      <c r="C144" s="59" t="s">
        <v>190</v>
      </c>
      <c r="D144" s="59" t="s">
        <v>12</v>
      </c>
      <c r="E144" s="61">
        <v>30</v>
      </c>
      <c r="F144" s="62"/>
      <c r="G144" s="144"/>
      <c r="H144" s="117">
        <f t="shared" si="19"/>
        <v>0</v>
      </c>
      <c r="I144" s="117">
        <f t="shared" si="18"/>
        <v>0</v>
      </c>
      <c r="J144" s="117">
        <f t="shared" si="20"/>
        <v>0</v>
      </c>
    </row>
    <row r="145" spans="1:12" s="19" customFormat="1" x14ac:dyDescent="0.25">
      <c r="A145" s="59">
        <v>27</v>
      </c>
      <c r="B145" s="59" t="s">
        <v>191</v>
      </c>
      <c r="C145" s="59" t="s">
        <v>24</v>
      </c>
      <c r="D145" s="59" t="s">
        <v>12</v>
      </c>
      <c r="E145" s="61">
        <v>70</v>
      </c>
      <c r="F145" s="62"/>
      <c r="G145" s="144"/>
      <c r="H145" s="117">
        <f t="shared" si="19"/>
        <v>0</v>
      </c>
      <c r="I145" s="117">
        <f t="shared" si="18"/>
        <v>0</v>
      </c>
      <c r="J145" s="117">
        <f t="shared" si="20"/>
        <v>0</v>
      </c>
    </row>
    <row r="146" spans="1:12" s="19" customFormat="1" ht="30" x14ac:dyDescent="0.25">
      <c r="A146" s="59">
        <v>28</v>
      </c>
      <c r="B146" s="59" t="s">
        <v>192</v>
      </c>
      <c r="C146" s="59" t="s">
        <v>193</v>
      </c>
      <c r="D146" s="59" t="s">
        <v>12</v>
      </c>
      <c r="E146" s="61">
        <v>65</v>
      </c>
      <c r="F146" s="62"/>
      <c r="G146" s="144"/>
      <c r="H146" s="117">
        <f t="shared" si="19"/>
        <v>0</v>
      </c>
      <c r="I146" s="117">
        <f t="shared" si="18"/>
        <v>0</v>
      </c>
      <c r="J146" s="117">
        <f t="shared" si="20"/>
        <v>0</v>
      </c>
    </row>
    <row r="147" spans="1:12" s="19" customFormat="1" x14ac:dyDescent="0.25">
      <c r="A147" s="59">
        <v>29</v>
      </c>
      <c r="B147" s="59" t="s">
        <v>194</v>
      </c>
      <c r="C147" s="59" t="s">
        <v>195</v>
      </c>
      <c r="D147" s="59" t="s">
        <v>12</v>
      </c>
      <c r="E147" s="61">
        <v>120</v>
      </c>
      <c r="F147" s="62"/>
      <c r="G147" s="144"/>
      <c r="H147" s="117">
        <f t="shared" si="19"/>
        <v>0</v>
      </c>
      <c r="I147" s="117">
        <f t="shared" si="18"/>
        <v>0</v>
      </c>
      <c r="J147" s="117">
        <f t="shared" si="20"/>
        <v>0</v>
      </c>
    </row>
    <row r="148" spans="1:12" s="19" customFormat="1" x14ac:dyDescent="0.25">
      <c r="A148" s="59">
        <v>30</v>
      </c>
      <c r="B148" s="59" t="s">
        <v>196</v>
      </c>
      <c r="C148" s="59" t="s">
        <v>197</v>
      </c>
      <c r="D148" s="59" t="s">
        <v>12</v>
      </c>
      <c r="E148" s="61">
        <v>50</v>
      </c>
      <c r="F148" s="62"/>
      <c r="G148" s="144"/>
      <c r="H148" s="117">
        <f t="shared" si="19"/>
        <v>0</v>
      </c>
      <c r="I148" s="117">
        <f t="shared" si="18"/>
        <v>0</v>
      </c>
      <c r="J148" s="117">
        <f t="shared" si="20"/>
        <v>0</v>
      </c>
    </row>
    <row r="149" spans="1:12" s="19" customFormat="1" x14ac:dyDescent="0.25">
      <c r="A149" s="59">
        <v>31</v>
      </c>
      <c r="B149" s="59" t="s">
        <v>198</v>
      </c>
      <c r="C149" s="59" t="s">
        <v>24</v>
      </c>
      <c r="D149" s="59" t="s">
        <v>12</v>
      </c>
      <c r="E149" s="61">
        <v>70</v>
      </c>
      <c r="F149" s="62"/>
      <c r="G149" s="144"/>
      <c r="H149" s="117">
        <f t="shared" si="19"/>
        <v>0</v>
      </c>
      <c r="I149" s="117">
        <f t="shared" si="18"/>
        <v>0</v>
      </c>
      <c r="J149" s="117">
        <f t="shared" si="20"/>
        <v>0</v>
      </c>
    </row>
    <row r="150" spans="1:12" s="19" customFormat="1" x14ac:dyDescent="0.25">
      <c r="A150" s="59">
        <v>32</v>
      </c>
      <c r="B150" s="59" t="s">
        <v>199</v>
      </c>
      <c r="C150" s="59" t="s">
        <v>24</v>
      </c>
      <c r="D150" s="59" t="s">
        <v>12</v>
      </c>
      <c r="E150" s="61">
        <v>20</v>
      </c>
      <c r="F150" s="62"/>
      <c r="G150" s="144"/>
      <c r="H150" s="117">
        <f t="shared" si="19"/>
        <v>0</v>
      </c>
      <c r="I150" s="117">
        <f t="shared" si="18"/>
        <v>0</v>
      </c>
      <c r="J150" s="117">
        <f t="shared" si="20"/>
        <v>0</v>
      </c>
    </row>
    <row r="151" spans="1:12" s="19" customFormat="1" x14ac:dyDescent="0.25">
      <c r="A151" s="59">
        <v>33</v>
      </c>
      <c r="B151" s="59" t="s">
        <v>200</v>
      </c>
      <c r="C151" s="59" t="s">
        <v>24</v>
      </c>
      <c r="D151" s="59" t="s">
        <v>12</v>
      </c>
      <c r="E151" s="61">
        <v>70</v>
      </c>
      <c r="F151" s="62"/>
      <c r="G151" s="144"/>
      <c r="H151" s="117">
        <f t="shared" si="19"/>
        <v>0</v>
      </c>
      <c r="I151" s="117">
        <f t="shared" si="18"/>
        <v>0</v>
      </c>
      <c r="J151" s="117">
        <f t="shared" si="20"/>
        <v>0</v>
      </c>
    </row>
    <row r="152" spans="1:12" s="19" customFormat="1" x14ac:dyDescent="0.25">
      <c r="A152" s="59">
        <v>34</v>
      </c>
      <c r="B152" s="59" t="s">
        <v>201</v>
      </c>
      <c r="C152" s="59" t="s">
        <v>24</v>
      </c>
      <c r="D152" s="59" t="s">
        <v>12</v>
      </c>
      <c r="E152" s="61">
        <v>10</v>
      </c>
      <c r="F152" s="62"/>
      <c r="G152" s="144"/>
      <c r="H152" s="117">
        <f t="shared" si="19"/>
        <v>0</v>
      </c>
      <c r="I152" s="117">
        <f t="shared" si="18"/>
        <v>0</v>
      </c>
      <c r="J152" s="117">
        <f t="shared" si="20"/>
        <v>0</v>
      </c>
    </row>
    <row r="153" spans="1:12" s="19" customFormat="1" ht="30" x14ac:dyDescent="0.25">
      <c r="A153" s="59">
        <v>35</v>
      </c>
      <c r="B153" s="113" t="s">
        <v>439</v>
      </c>
      <c r="C153" s="59" t="s">
        <v>202</v>
      </c>
      <c r="D153" s="59" t="s">
        <v>12</v>
      </c>
      <c r="E153" s="61">
        <v>3600</v>
      </c>
      <c r="F153" s="62"/>
      <c r="G153" s="144"/>
      <c r="H153" s="117">
        <f t="shared" si="19"/>
        <v>0</v>
      </c>
      <c r="I153" s="117">
        <f t="shared" si="18"/>
        <v>0</v>
      </c>
      <c r="J153" s="117">
        <f t="shared" si="20"/>
        <v>0</v>
      </c>
    </row>
    <row r="154" spans="1:12" s="19" customFormat="1" x14ac:dyDescent="0.25">
      <c r="A154" s="59">
        <v>36</v>
      </c>
      <c r="B154" s="59" t="s">
        <v>203</v>
      </c>
      <c r="C154" s="59" t="s">
        <v>204</v>
      </c>
      <c r="D154" s="59" t="s">
        <v>12</v>
      </c>
      <c r="E154" s="61">
        <v>20</v>
      </c>
      <c r="F154" s="117"/>
      <c r="G154" s="143"/>
      <c r="H154" s="117">
        <f t="shared" si="19"/>
        <v>0</v>
      </c>
      <c r="I154" s="117">
        <f t="shared" si="18"/>
        <v>0</v>
      </c>
      <c r="J154" s="117">
        <f t="shared" si="20"/>
        <v>0</v>
      </c>
    </row>
    <row r="155" spans="1:12" s="19" customFormat="1" ht="30" x14ac:dyDescent="0.25">
      <c r="A155" s="59">
        <v>37</v>
      </c>
      <c r="B155" s="59" t="s">
        <v>205</v>
      </c>
      <c r="C155" s="59" t="s">
        <v>206</v>
      </c>
      <c r="D155" s="59" t="s">
        <v>12</v>
      </c>
      <c r="E155" s="61">
        <v>1920</v>
      </c>
      <c r="F155" s="117"/>
      <c r="G155" s="143"/>
      <c r="H155" s="117">
        <f t="shared" si="19"/>
        <v>0</v>
      </c>
      <c r="I155" s="117">
        <f t="shared" si="18"/>
        <v>0</v>
      </c>
      <c r="J155" s="117">
        <f t="shared" si="20"/>
        <v>0</v>
      </c>
    </row>
    <row r="156" spans="1:12" s="19" customFormat="1" ht="30" x14ac:dyDescent="0.25">
      <c r="A156" s="59">
        <v>38</v>
      </c>
      <c r="B156" s="59" t="s">
        <v>207</v>
      </c>
      <c r="C156" s="59" t="s">
        <v>208</v>
      </c>
      <c r="D156" s="59" t="s">
        <v>12</v>
      </c>
      <c r="E156" s="61">
        <v>80</v>
      </c>
      <c r="F156" s="117"/>
      <c r="G156" s="143"/>
      <c r="H156" s="117">
        <f t="shared" si="19"/>
        <v>0</v>
      </c>
      <c r="I156" s="117">
        <f t="shared" si="18"/>
        <v>0</v>
      </c>
      <c r="J156" s="117">
        <f t="shared" si="20"/>
        <v>0</v>
      </c>
    </row>
    <row r="157" spans="1:12" s="19" customFormat="1" x14ac:dyDescent="0.25">
      <c r="A157" s="59">
        <v>39</v>
      </c>
      <c r="B157" s="64" t="s">
        <v>209</v>
      </c>
      <c r="C157" s="64" t="s">
        <v>28</v>
      </c>
      <c r="D157" s="64" t="s">
        <v>28</v>
      </c>
      <c r="E157" s="61">
        <v>700</v>
      </c>
      <c r="F157" s="117"/>
      <c r="G157" s="143"/>
      <c r="H157" s="117">
        <f>F157*E157</f>
        <v>0</v>
      </c>
      <c r="I157" s="117">
        <f t="shared" si="18"/>
        <v>0</v>
      </c>
      <c r="J157" s="117">
        <f t="shared" si="20"/>
        <v>0</v>
      </c>
    </row>
    <row r="158" spans="1:12" s="19" customFormat="1" x14ac:dyDescent="0.25">
      <c r="A158" s="64">
        <v>40</v>
      </c>
      <c r="B158" s="64" t="s">
        <v>210</v>
      </c>
      <c r="C158" s="64" t="s">
        <v>211</v>
      </c>
      <c r="D158" s="64" t="s">
        <v>28</v>
      </c>
      <c r="E158" s="65">
        <v>3</v>
      </c>
      <c r="F158" s="119"/>
      <c r="G158" s="145"/>
      <c r="H158" s="117">
        <f>F158*E158</f>
        <v>0</v>
      </c>
      <c r="I158" s="117">
        <f t="shared" si="18"/>
        <v>0</v>
      </c>
      <c r="J158" s="117">
        <f t="shared" si="20"/>
        <v>0</v>
      </c>
    </row>
    <row r="159" spans="1:12" s="19" customFormat="1" ht="24.75" customHeight="1" x14ac:dyDescent="0.25">
      <c r="A159" s="66"/>
      <c r="B159" s="67"/>
      <c r="C159" s="67"/>
      <c r="D159" s="67"/>
      <c r="E159" s="181" t="s">
        <v>212</v>
      </c>
      <c r="F159" s="182"/>
      <c r="G159" s="146"/>
      <c r="H159" s="68">
        <f>SUM(H119:H158)</f>
        <v>0</v>
      </c>
      <c r="I159" s="68">
        <f>SUM(I119:I158)</f>
        <v>0</v>
      </c>
      <c r="J159" s="69">
        <f>SUM(J119:J158)</f>
        <v>0</v>
      </c>
      <c r="K159" s="60"/>
      <c r="L159" s="60"/>
    </row>
    <row r="160" spans="1:12" s="19" customFormat="1" ht="27" customHeight="1" x14ac:dyDescent="0.25">
      <c r="A160" s="70"/>
      <c r="B160" s="183" t="s">
        <v>213</v>
      </c>
      <c r="C160" s="183"/>
      <c r="D160" s="183"/>
      <c r="E160" s="183"/>
      <c r="F160" s="183"/>
      <c r="G160" s="183"/>
      <c r="H160" s="183"/>
      <c r="I160" s="183"/>
      <c r="J160" s="183"/>
    </row>
    <row r="161" spans="1:11" s="19" customFormat="1" ht="30" x14ac:dyDescent="0.25">
      <c r="A161" s="56" t="s">
        <v>1</v>
      </c>
      <c r="B161" s="56" t="s">
        <v>2</v>
      </c>
      <c r="C161" s="56" t="s">
        <v>3</v>
      </c>
      <c r="D161" s="56" t="s">
        <v>4</v>
      </c>
      <c r="E161" s="56" t="s">
        <v>5</v>
      </c>
      <c r="F161" s="57" t="s">
        <v>6</v>
      </c>
      <c r="G161" s="57" t="s">
        <v>455</v>
      </c>
      <c r="H161" s="57" t="s">
        <v>7</v>
      </c>
      <c r="I161" s="56" t="s">
        <v>8</v>
      </c>
      <c r="J161" s="58" t="s">
        <v>9</v>
      </c>
    </row>
    <row r="162" spans="1:11" s="19" customFormat="1" x14ac:dyDescent="0.25">
      <c r="A162" s="59">
        <v>1</v>
      </c>
      <c r="B162" s="59" t="s">
        <v>214</v>
      </c>
      <c r="C162" s="59" t="s">
        <v>215</v>
      </c>
      <c r="D162" s="63" t="s">
        <v>12</v>
      </c>
      <c r="E162" s="61">
        <v>125</v>
      </c>
      <c r="F162" s="62">
        <v>21.58</v>
      </c>
      <c r="G162" s="147"/>
      <c r="H162" s="62">
        <f t="shared" ref="H162:H163" si="21">(E162*F162)-(F162*E162)*G162</f>
        <v>2697.5</v>
      </c>
      <c r="I162" s="62">
        <f>H162*13/100</f>
        <v>350.67500000000001</v>
      </c>
      <c r="J162" s="62">
        <f>I162+H162</f>
        <v>3048.1750000000002</v>
      </c>
    </row>
    <row r="163" spans="1:11" s="19" customFormat="1" x14ac:dyDescent="0.25">
      <c r="A163" s="59">
        <v>2</v>
      </c>
      <c r="B163" s="59" t="s">
        <v>216</v>
      </c>
      <c r="C163" s="59" t="s">
        <v>217</v>
      </c>
      <c r="D163" s="63" t="s">
        <v>12</v>
      </c>
      <c r="E163" s="61">
        <v>25</v>
      </c>
      <c r="F163" s="62">
        <v>10.15</v>
      </c>
      <c r="G163" s="147"/>
      <c r="H163" s="62">
        <f t="shared" si="21"/>
        <v>253.75</v>
      </c>
      <c r="I163" s="62">
        <f>H163*13/100</f>
        <v>32.987499999999997</v>
      </c>
      <c r="J163" s="62">
        <f>I163+H163</f>
        <v>286.73750000000001</v>
      </c>
    </row>
    <row r="164" spans="1:11" s="19" customFormat="1" ht="27" customHeight="1" x14ac:dyDescent="0.25">
      <c r="A164" s="66"/>
      <c r="B164" s="184"/>
      <c r="C164" s="185"/>
      <c r="D164" s="71"/>
      <c r="E164" s="186" t="s">
        <v>83</v>
      </c>
      <c r="F164" s="187"/>
      <c r="G164" s="128"/>
      <c r="H164" s="72">
        <f>SUM(H162:H163)</f>
        <v>2951.25</v>
      </c>
      <c r="I164" s="72">
        <f>SUM(I162:I163)</f>
        <v>383.66250000000002</v>
      </c>
      <c r="J164" s="73">
        <f>SUM(J162:J163)</f>
        <v>3334.9125000000004</v>
      </c>
      <c r="K164" s="60"/>
    </row>
    <row r="165" spans="1:11" s="19" customFormat="1" ht="25.5" customHeight="1" x14ac:dyDescent="0.25">
      <c r="A165" s="55"/>
      <c r="B165" s="183" t="s">
        <v>218</v>
      </c>
      <c r="C165" s="183"/>
      <c r="D165" s="183"/>
      <c r="E165" s="183"/>
      <c r="F165" s="183"/>
      <c r="G165" s="183"/>
      <c r="H165" s="183"/>
      <c r="I165" s="183"/>
      <c r="J165" s="183"/>
    </row>
    <row r="166" spans="1:11" s="19" customFormat="1" ht="30" x14ac:dyDescent="0.25">
      <c r="A166" s="56" t="s">
        <v>1</v>
      </c>
      <c r="B166" s="56" t="s">
        <v>2</v>
      </c>
      <c r="C166" s="56" t="s">
        <v>3</v>
      </c>
      <c r="D166" s="56" t="s">
        <v>4</v>
      </c>
      <c r="E166" s="56" t="s">
        <v>5</v>
      </c>
      <c r="F166" s="133" t="s">
        <v>6</v>
      </c>
      <c r="G166" s="142"/>
      <c r="H166" s="57" t="s">
        <v>7</v>
      </c>
      <c r="I166" s="56" t="s">
        <v>8</v>
      </c>
      <c r="J166" s="58" t="s">
        <v>9</v>
      </c>
    </row>
    <row r="167" spans="1:11" s="19" customFormat="1" x14ac:dyDescent="0.25">
      <c r="A167" s="59">
        <v>1</v>
      </c>
      <c r="B167" s="64" t="s">
        <v>219</v>
      </c>
      <c r="C167" s="64" t="s">
        <v>208</v>
      </c>
      <c r="D167" s="64" t="s">
        <v>92</v>
      </c>
      <c r="E167" s="61">
        <v>80</v>
      </c>
      <c r="F167" s="62"/>
      <c r="G167" s="144"/>
      <c r="H167" s="62">
        <f>F167*E167</f>
        <v>0</v>
      </c>
      <c r="I167" s="62">
        <f t="shared" ref="I167:I170" si="22">H167*13/100</f>
        <v>0</v>
      </c>
      <c r="J167" s="62">
        <f t="shared" ref="J167:J170" si="23">I167+H167</f>
        <v>0</v>
      </c>
    </row>
    <row r="168" spans="1:11" s="19" customFormat="1" x14ac:dyDescent="0.25">
      <c r="A168" s="59">
        <v>2</v>
      </c>
      <c r="B168" s="64" t="s">
        <v>86</v>
      </c>
      <c r="C168" s="64" t="s">
        <v>220</v>
      </c>
      <c r="D168" s="64" t="s">
        <v>21</v>
      </c>
      <c r="E168" s="61">
        <v>50</v>
      </c>
      <c r="F168" s="62"/>
      <c r="G168" s="144"/>
      <c r="H168" s="62">
        <f t="shared" ref="H168:H170" si="24">F168*E168</f>
        <v>0</v>
      </c>
      <c r="I168" s="62">
        <f t="shared" si="22"/>
        <v>0</v>
      </c>
      <c r="J168" s="62">
        <f t="shared" si="23"/>
        <v>0</v>
      </c>
    </row>
    <row r="169" spans="1:11" s="19" customFormat="1" x14ac:dyDescent="0.25">
      <c r="A169" s="59">
        <v>3</v>
      </c>
      <c r="B169" s="64" t="s">
        <v>221</v>
      </c>
      <c r="C169" s="64" t="s">
        <v>11</v>
      </c>
      <c r="D169" s="64" t="s">
        <v>21</v>
      </c>
      <c r="E169" s="61">
        <v>30</v>
      </c>
      <c r="F169" s="62"/>
      <c r="G169" s="144"/>
      <c r="H169" s="62">
        <f t="shared" si="24"/>
        <v>0</v>
      </c>
      <c r="I169" s="62">
        <f t="shared" si="22"/>
        <v>0</v>
      </c>
      <c r="J169" s="62">
        <f t="shared" si="23"/>
        <v>0</v>
      </c>
    </row>
    <row r="170" spans="1:11" s="20" customFormat="1" x14ac:dyDescent="0.25">
      <c r="A170" s="63">
        <v>4</v>
      </c>
      <c r="B170" s="64" t="s">
        <v>222</v>
      </c>
      <c r="C170" s="64" t="s">
        <v>171</v>
      </c>
      <c r="D170" s="64" t="s">
        <v>12</v>
      </c>
      <c r="E170" s="61">
        <v>90</v>
      </c>
      <c r="F170" s="62"/>
      <c r="G170" s="144"/>
      <c r="H170" s="62">
        <f t="shared" si="24"/>
        <v>0</v>
      </c>
      <c r="I170" s="62">
        <f t="shared" si="22"/>
        <v>0</v>
      </c>
      <c r="J170" s="62">
        <f t="shared" si="23"/>
        <v>0</v>
      </c>
    </row>
    <row r="171" spans="1:11" s="19" customFormat="1" ht="24" customHeight="1" x14ac:dyDescent="0.25">
      <c r="A171" s="66"/>
      <c r="B171" s="184"/>
      <c r="C171" s="185"/>
      <c r="D171" s="71"/>
      <c r="E171" s="186" t="s">
        <v>223</v>
      </c>
      <c r="F171" s="187"/>
      <c r="G171" s="148"/>
      <c r="H171" s="72">
        <f>SUM(H167:H170)</f>
        <v>0</v>
      </c>
      <c r="I171" s="72">
        <f>SUM(I167:I170)</f>
        <v>0</v>
      </c>
      <c r="J171" s="73">
        <f>SUM(J167:J170)</f>
        <v>0</v>
      </c>
      <c r="K171" s="60"/>
    </row>
    <row r="172" spans="1:11" s="19" customFormat="1" ht="23.25" customHeight="1" x14ac:dyDescent="0.25">
      <c r="A172" s="55"/>
      <c r="B172" s="183" t="s">
        <v>224</v>
      </c>
      <c r="C172" s="183"/>
      <c r="D172" s="183"/>
      <c r="E172" s="183"/>
      <c r="F172" s="183"/>
      <c r="G172" s="183"/>
      <c r="H172" s="183"/>
      <c r="I172" s="183"/>
      <c r="J172" s="183"/>
    </row>
    <row r="173" spans="1:11" s="19" customFormat="1" ht="30" x14ac:dyDescent="0.25">
      <c r="A173" s="56" t="s">
        <v>1</v>
      </c>
      <c r="B173" s="56" t="s">
        <v>2</v>
      </c>
      <c r="C173" s="56" t="s">
        <v>3</v>
      </c>
      <c r="D173" s="56" t="s">
        <v>4</v>
      </c>
      <c r="E173" s="56" t="s">
        <v>5</v>
      </c>
      <c r="F173" s="57" t="s">
        <v>6</v>
      </c>
      <c r="G173" s="57" t="s">
        <v>455</v>
      </c>
      <c r="H173" s="57" t="s">
        <v>7</v>
      </c>
      <c r="I173" s="56" t="s">
        <v>8</v>
      </c>
      <c r="J173" s="58" t="s">
        <v>9</v>
      </c>
    </row>
    <row r="174" spans="1:11" s="19" customFormat="1" ht="30" x14ac:dyDescent="0.25">
      <c r="A174" s="59">
        <v>1</v>
      </c>
      <c r="B174" s="63" t="s">
        <v>225</v>
      </c>
      <c r="C174" s="63" t="s">
        <v>96</v>
      </c>
      <c r="D174" s="59" t="s">
        <v>220</v>
      </c>
      <c r="E174" s="61">
        <v>70</v>
      </c>
      <c r="F174" s="62">
        <v>5.96</v>
      </c>
      <c r="G174" s="147"/>
      <c r="H174" s="62">
        <f t="shared" ref="H174:H177" si="25">(E174*F174)-(F174*E174)*G174</f>
        <v>417.2</v>
      </c>
      <c r="I174" s="62">
        <f t="shared" ref="I174:I177" si="26">H174*13/100</f>
        <v>54.235999999999997</v>
      </c>
      <c r="J174" s="62">
        <f t="shared" ref="J174:J177" si="27">I174+H174</f>
        <v>471.43599999999998</v>
      </c>
    </row>
    <row r="175" spans="1:11" s="19" customFormat="1" ht="30" x14ac:dyDescent="0.25">
      <c r="A175" s="59">
        <v>2</v>
      </c>
      <c r="B175" s="59" t="s">
        <v>226</v>
      </c>
      <c r="C175" s="63" t="s">
        <v>96</v>
      </c>
      <c r="D175" s="59" t="s">
        <v>220</v>
      </c>
      <c r="E175" s="61">
        <v>35</v>
      </c>
      <c r="F175" s="62">
        <v>1.96</v>
      </c>
      <c r="G175" s="147"/>
      <c r="H175" s="62">
        <f t="shared" si="25"/>
        <v>68.599999999999994</v>
      </c>
      <c r="I175" s="62">
        <f t="shared" si="26"/>
        <v>8.9179999999999993</v>
      </c>
      <c r="J175" s="62">
        <f t="shared" si="27"/>
        <v>77.518000000000001</v>
      </c>
    </row>
    <row r="176" spans="1:11" s="19" customFormat="1" ht="30" x14ac:dyDescent="0.25">
      <c r="A176" s="59">
        <v>3</v>
      </c>
      <c r="B176" s="59" t="s">
        <v>227</v>
      </c>
      <c r="C176" s="63" t="s">
        <v>96</v>
      </c>
      <c r="D176" s="59" t="s">
        <v>220</v>
      </c>
      <c r="E176" s="61">
        <v>25</v>
      </c>
      <c r="F176" s="62">
        <v>5.8</v>
      </c>
      <c r="G176" s="147"/>
      <c r="H176" s="62">
        <f t="shared" si="25"/>
        <v>145</v>
      </c>
      <c r="I176" s="62">
        <f t="shared" si="26"/>
        <v>18.850000000000001</v>
      </c>
      <c r="J176" s="62">
        <f t="shared" si="27"/>
        <v>163.85</v>
      </c>
    </row>
    <row r="177" spans="1:11" s="19" customFormat="1" ht="30" x14ac:dyDescent="0.25">
      <c r="A177" s="59">
        <v>4</v>
      </c>
      <c r="B177" s="59" t="s">
        <v>95</v>
      </c>
      <c r="C177" s="63" t="s">
        <v>96</v>
      </c>
      <c r="D177" s="59" t="s">
        <v>220</v>
      </c>
      <c r="E177" s="61">
        <v>40</v>
      </c>
      <c r="F177" s="62">
        <v>2.04</v>
      </c>
      <c r="G177" s="147"/>
      <c r="H177" s="62">
        <f t="shared" si="25"/>
        <v>81.599999999999994</v>
      </c>
      <c r="I177" s="62">
        <f t="shared" si="26"/>
        <v>10.607999999999999</v>
      </c>
      <c r="J177" s="62">
        <f t="shared" si="27"/>
        <v>92.207999999999998</v>
      </c>
    </row>
    <row r="178" spans="1:11" s="19" customFormat="1" ht="22.7" customHeight="1" x14ac:dyDescent="0.25">
      <c r="A178" s="66"/>
      <c r="B178" s="66"/>
      <c r="C178" s="66"/>
      <c r="D178" s="66"/>
      <c r="E178" s="186" t="s">
        <v>228</v>
      </c>
      <c r="F178" s="187"/>
      <c r="G178" s="128"/>
      <c r="H178" s="72">
        <f>SUM(H174:H177)</f>
        <v>712.4</v>
      </c>
      <c r="I178" s="72">
        <f>SUM(I174:I177)</f>
        <v>92.611999999999995</v>
      </c>
      <c r="J178" s="73">
        <f>SUM(J174:J177)</f>
        <v>805.01199999999994</v>
      </c>
      <c r="K178" s="60"/>
    </row>
    <row r="179" spans="1:11" s="19" customFormat="1" ht="24" customHeight="1" x14ac:dyDescent="0.25">
      <c r="A179" s="70"/>
      <c r="B179" s="183" t="s">
        <v>229</v>
      </c>
      <c r="C179" s="183"/>
      <c r="D179" s="183"/>
      <c r="E179" s="183"/>
      <c r="F179" s="183"/>
      <c r="G179" s="183"/>
      <c r="H179" s="183"/>
      <c r="I179" s="183"/>
      <c r="J179" s="183"/>
    </row>
    <row r="180" spans="1:11" s="19" customFormat="1" ht="30" x14ac:dyDescent="0.25">
      <c r="A180" s="56" t="s">
        <v>1</v>
      </c>
      <c r="B180" s="56" t="s">
        <v>2</v>
      </c>
      <c r="C180" s="56" t="s">
        <v>3</v>
      </c>
      <c r="D180" s="56" t="s">
        <v>4</v>
      </c>
      <c r="E180" s="56" t="s">
        <v>5</v>
      </c>
      <c r="F180" s="57" t="s">
        <v>6</v>
      </c>
      <c r="G180" s="57" t="s">
        <v>455</v>
      </c>
      <c r="H180" s="57" t="s">
        <v>7</v>
      </c>
      <c r="I180" s="56" t="s">
        <v>8</v>
      </c>
      <c r="J180" s="58" t="s">
        <v>9</v>
      </c>
    </row>
    <row r="181" spans="1:11" s="19" customFormat="1" x14ac:dyDescent="0.25">
      <c r="A181" s="59">
        <v>1</v>
      </c>
      <c r="B181" s="59" t="s">
        <v>230</v>
      </c>
      <c r="C181" s="63" t="s">
        <v>96</v>
      </c>
      <c r="D181" s="59" t="s">
        <v>21</v>
      </c>
      <c r="E181" s="61">
        <v>80</v>
      </c>
      <c r="F181" s="62">
        <v>13.65</v>
      </c>
      <c r="G181" s="147"/>
      <c r="H181" s="62">
        <f t="shared" ref="H181:H186" si="28">(E181*F181)-(F181*E181)*G181</f>
        <v>1092</v>
      </c>
      <c r="I181" s="62">
        <f>H181*13/100</f>
        <v>141.96</v>
      </c>
      <c r="J181" s="62">
        <f>I181+H181</f>
        <v>1233.96</v>
      </c>
    </row>
    <row r="182" spans="1:11" s="19" customFormat="1" x14ac:dyDescent="0.25">
      <c r="A182" s="59">
        <v>2</v>
      </c>
      <c r="B182" s="59" t="s">
        <v>231</v>
      </c>
      <c r="C182" s="63" t="s">
        <v>96</v>
      </c>
      <c r="D182" s="59" t="s">
        <v>21</v>
      </c>
      <c r="E182" s="61">
        <v>70</v>
      </c>
      <c r="F182" s="62">
        <v>5.62</v>
      </c>
      <c r="G182" s="147"/>
      <c r="H182" s="62">
        <f t="shared" si="28"/>
        <v>393.40000000000003</v>
      </c>
      <c r="I182" s="62">
        <f t="shared" ref="I182:I186" si="29">H182*13/100</f>
        <v>51.14200000000001</v>
      </c>
      <c r="J182" s="62">
        <f t="shared" ref="J182:J186" si="30">I182+H182</f>
        <v>444.54200000000003</v>
      </c>
    </row>
    <row r="183" spans="1:11" s="19" customFormat="1" x14ac:dyDescent="0.25">
      <c r="A183" s="59">
        <v>3</v>
      </c>
      <c r="B183" s="59" t="s">
        <v>232</v>
      </c>
      <c r="C183" s="63" t="s">
        <v>96</v>
      </c>
      <c r="D183" s="59" t="s">
        <v>21</v>
      </c>
      <c r="E183" s="61">
        <v>80</v>
      </c>
      <c r="F183" s="62">
        <v>13.85</v>
      </c>
      <c r="G183" s="147"/>
      <c r="H183" s="62">
        <f t="shared" si="28"/>
        <v>1108</v>
      </c>
      <c r="I183" s="62">
        <f t="shared" si="29"/>
        <v>144.04</v>
      </c>
      <c r="J183" s="62">
        <f t="shared" si="30"/>
        <v>1252.04</v>
      </c>
    </row>
    <row r="184" spans="1:11" s="19" customFormat="1" x14ac:dyDescent="0.25">
      <c r="A184" s="59">
        <v>4</v>
      </c>
      <c r="B184" s="59" t="s">
        <v>102</v>
      </c>
      <c r="C184" s="63" t="s">
        <v>96</v>
      </c>
      <c r="D184" s="59" t="s">
        <v>21</v>
      </c>
      <c r="E184" s="61">
        <v>80</v>
      </c>
      <c r="F184" s="62">
        <v>3.19</v>
      </c>
      <c r="G184" s="147"/>
      <c r="H184" s="62">
        <f t="shared" si="28"/>
        <v>255.2</v>
      </c>
      <c r="I184" s="62">
        <f t="shared" si="29"/>
        <v>33.176000000000002</v>
      </c>
      <c r="J184" s="62">
        <f t="shared" si="30"/>
        <v>288.37599999999998</v>
      </c>
    </row>
    <row r="185" spans="1:11" s="19" customFormat="1" x14ac:dyDescent="0.25">
      <c r="A185" s="59">
        <v>5</v>
      </c>
      <c r="B185" s="59" t="s">
        <v>233</v>
      </c>
      <c r="C185" s="63" t="s">
        <v>96</v>
      </c>
      <c r="D185" s="59" t="s">
        <v>21</v>
      </c>
      <c r="E185" s="61">
        <v>80</v>
      </c>
      <c r="F185" s="62">
        <v>5.72</v>
      </c>
      <c r="G185" s="147"/>
      <c r="H185" s="62">
        <f>(E185*F185)-(F185*E185)*G185</f>
        <v>457.59999999999997</v>
      </c>
      <c r="I185" s="62">
        <f t="shared" si="29"/>
        <v>59.487999999999992</v>
      </c>
      <c r="J185" s="62">
        <f t="shared" si="30"/>
        <v>517.08799999999997</v>
      </c>
    </row>
    <row r="186" spans="1:11" s="19" customFormat="1" x14ac:dyDescent="0.25">
      <c r="A186" s="59">
        <v>6</v>
      </c>
      <c r="B186" s="59" t="s">
        <v>234</v>
      </c>
      <c r="C186" s="63" t="s">
        <v>96</v>
      </c>
      <c r="D186" s="59" t="s">
        <v>21</v>
      </c>
      <c r="E186" s="61">
        <v>20</v>
      </c>
      <c r="F186" s="62">
        <v>5.99</v>
      </c>
      <c r="G186" s="147"/>
      <c r="H186" s="62">
        <f t="shared" si="28"/>
        <v>119.80000000000001</v>
      </c>
      <c r="I186" s="62">
        <f t="shared" si="29"/>
        <v>15.574000000000002</v>
      </c>
      <c r="J186" s="62">
        <f t="shared" si="30"/>
        <v>135.37400000000002</v>
      </c>
    </row>
    <row r="187" spans="1:11" s="19" customFormat="1" ht="22.7" customHeight="1" x14ac:dyDescent="0.25">
      <c r="A187" s="66"/>
      <c r="B187" s="66"/>
      <c r="C187" s="66"/>
      <c r="D187" s="66"/>
      <c r="E187" s="181" t="s">
        <v>235</v>
      </c>
      <c r="F187" s="182"/>
      <c r="G187" s="124"/>
      <c r="H187" s="68">
        <f>SUM(H181:H186)</f>
        <v>3426</v>
      </c>
      <c r="I187" s="68">
        <f>SUM(I181:I186)</f>
        <v>445.38000000000005</v>
      </c>
      <c r="J187" s="69">
        <f>SUM(J181:J186)</f>
        <v>3871.3799999999992</v>
      </c>
      <c r="K187" s="60"/>
    </row>
    <row r="188" spans="1:11" s="19" customFormat="1" ht="21.75" customHeight="1" x14ac:dyDescent="0.25">
      <c r="A188" s="70"/>
      <c r="B188" s="183" t="s">
        <v>236</v>
      </c>
      <c r="C188" s="183"/>
      <c r="D188" s="183"/>
      <c r="E188" s="183"/>
      <c r="F188" s="183"/>
      <c r="G188" s="183"/>
      <c r="H188" s="183"/>
      <c r="I188" s="183"/>
      <c r="J188" s="183"/>
    </row>
    <row r="189" spans="1:11" s="19" customFormat="1" ht="30" x14ac:dyDescent="0.25">
      <c r="A189" s="56" t="s">
        <v>1</v>
      </c>
      <c r="B189" s="56" t="s">
        <v>2</v>
      </c>
      <c r="C189" s="56" t="s">
        <v>3</v>
      </c>
      <c r="D189" s="56" t="s">
        <v>4</v>
      </c>
      <c r="E189" s="56" t="s">
        <v>5</v>
      </c>
      <c r="F189" s="57" t="s">
        <v>6</v>
      </c>
      <c r="G189" s="57" t="s">
        <v>455</v>
      </c>
      <c r="H189" s="57" t="s">
        <v>7</v>
      </c>
      <c r="I189" s="56" t="s">
        <v>8</v>
      </c>
      <c r="J189" s="58" t="s">
        <v>9</v>
      </c>
    </row>
    <row r="190" spans="1:11" s="19" customFormat="1" x14ac:dyDescent="0.25">
      <c r="A190" s="59">
        <v>1</v>
      </c>
      <c r="B190" s="59" t="s">
        <v>112</v>
      </c>
      <c r="C190" s="59"/>
      <c r="D190" s="59" t="s">
        <v>28</v>
      </c>
      <c r="E190" s="61">
        <v>100</v>
      </c>
      <c r="F190" s="62">
        <v>0.6</v>
      </c>
      <c r="G190" s="147"/>
      <c r="H190" s="62">
        <f t="shared" ref="H190:H208" si="31">(E190*F190)-(F190*E190)*G190</f>
        <v>60</v>
      </c>
      <c r="I190" s="62">
        <f>H190*13/100</f>
        <v>7.8</v>
      </c>
      <c r="J190" s="62">
        <f t="shared" ref="J190:J208" si="32">I190+H190</f>
        <v>67.8</v>
      </c>
    </row>
    <row r="191" spans="1:11" s="19" customFormat="1" x14ac:dyDescent="0.25">
      <c r="A191" s="59">
        <v>2</v>
      </c>
      <c r="B191" s="59" t="s">
        <v>237</v>
      </c>
      <c r="C191" s="59"/>
      <c r="D191" s="59" t="s">
        <v>28</v>
      </c>
      <c r="E191" s="61">
        <v>50</v>
      </c>
      <c r="F191" s="62">
        <v>0.59</v>
      </c>
      <c r="G191" s="147"/>
      <c r="H191" s="62">
        <f t="shared" si="31"/>
        <v>29.5</v>
      </c>
      <c r="I191" s="62">
        <f t="shared" ref="I191:I208" si="33">H191*13/100</f>
        <v>3.835</v>
      </c>
      <c r="J191" s="62">
        <f t="shared" si="32"/>
        <v>33.335000000000001</v>
      </c>
    </row>
    <row r="192" spans="1:11" s="19" customFormat="1" x14ac:dyDescent="0.25">
      <c r="A192" s="59">
        <v>3</v>
      </c>
      <c r="B192" s="59" t="s">
        <v>119</v>
      </c>
      <c r="C192" s="59"/>
      <c r="D192" s="59" t="s">
        <v>21</v>
      </c>
      <c r="E192" s="61">
        <v>30</v>
      </c>
      <c r="F192" s="62">
        <v>1.05</v>
      </c>
      <c r="G192" s="147"/>
      <c r="H192" s="62">
        <f t="shared" si="31"/>
        <v>31.5</v>
      </c>
      <c r="I192" s="62">
        <f t="shared" si="33"/>
        <v>4.0949999999999998</v>
      </c>
      <c r="J192" s="62">
        <f t="shared" si="32"/>
        <v>35.594999999999999</v>
      </c>
    </row>
    <row r="193" spans="1:10" s="19" customFormat="1" x14ac:dyDescent="0.25">
      <c r="A193" s="59">
        <v>4</v>
      </c>
      <c r="B193" s="59" t="s">
        <v>120</v>
      </c>
      <c r="C193" s="59"/>
      <c r="D193" s="59" t="s">
        <v>21</v>
      </c>
      <c r="E193" s="61">
        <v>100</v>
      </c>
      <c r="F193" s="62">
        <v>0.49</v>
      </c>
      <c r="G193" s="147"/>
      <c r="H193" s="62">
        <f t="shared" si="31"/>
        <v>49</v>
      </c>
      <c r="I193" s="62">
        <f t="shared" si="33"/>
        <v>6.37</v>
      </c>
      <c r="J193" s="62">
        <f t="shared" si="32"/>
        <v>55.37</v>
      </c>
    </row>
    <row r="194" spans="1:10" s="19" customFormat="1" x14ac:dyDescent="0.25">
      <c r="A194" s="59">
        <v>5</v>
      </c>
      <c r="B194" s="59" t="s">
        <v>121</v>
      </c>
      <c r="C194" s="59"/>
      <c r="D194" s="59" t="s">
        <v>21</v>
      </c>
      <c r="E194" s="61">
        <v>30</v>
      </c>
      <c r="F194" s="62">
        <v>1.65</v>
      </c>
      <c r="G194" s="147"/>
      <c r="H194" s="62">
        <f t="shared" si="31"/>
        <v>49.5</v>
      </c>
      <c r="I194" s="62">
        <f t="shared" si="33"/>
        <v>6.4349999999999996</v>
      </c>
      <c r="J194" s="62">
        <f t="shared" si="32"/>
        <v>55.935000000000002</v>
      </c>
    </row>
    <row r="195" spans="1:10" s="19" customFormat="1" x14ac:dyDescent="0.25">
      <c r="A195" s="59">
        <v>6</v>
      </c>
      <c r="B195" s="59" t="s">
        <v>122</v>
      </c>
      <c r="C195" s="59"/>
      <c r="D195" s="59" t="s">
        <v>116</v>
      </c>
      <c r="E195" s="61">
        <v>10</v>
      </c>
      <c r="F195" s="62">
        <v>0.65</v>
      </c>
      <c r="G195" s="147"/>
      <c r="H195" s="62">
        <f t="shared" si="31"/>
        <v>6.5</v>
      </c>
      <c r="I195" s="62">
        <f t="shared" si="33"/>
        <v>0.84499999999999997</v>
      </c>
      <c r="J195" s="62">
        <f t="shared" si="32"/>
        <v>7.3449999999999998</v>
      </c>
    </row>
    <row r="196" spans="1:10" s="19" customFormat="1" x14ac:dyDescent="0.25">
      <c r="A196" s="59">
        <v>7</v>
      </c>
      <c r="B196" s="59" t="s">
        <v>123</v>
      </c>
      <c r="C196" s="59"/>
      <c r="D196" s="59" t="s">
        <v>21</v>
      </c>
      <c r="E196" s="61">
        <v>200</v>
      </c>
      <c r="F196" s="62">
        <v>0.82</v>
      </c>
      <c r="G196" s="147"/>
      <c r="H196" s="62">
        <f t="shared" si="31"/>
        <v>164</v>
      </c>
      <c r="I196" s="62">
        <f t="shared" si="33"/>
        <v>21.32</v>
      </c>
      <c r="J196" s="62">
        <f t="shared" si="32"/>
        <v>185.32</v>
      </c>
    </row>
    <row r="197" spans="1:10" s="19" customFormat="1" x14ac:dyDescent="0.25">
      <c r="A197" s="59">
        <v>8</v>
      </c>
      <c r="B197" s="59" t="s">
        <v>126</v>
      </c>
      <c r="C197" s="59"/>
      <c r="D197" s="59" t="s">
        <v>116</v>
      </c>
      <c r="E197" s="61">
        <v>30</v>
      </c>
      <c r="F197" s="62">
        <v>0.59</v>
      </c>
      <c r="G197" s="147"/>
      <c r="H197" s="62">
        <f t="shared" si="31"/>
        <v>17.7</v>
      </c>
      <c r="I197" s="62">
        <f t="shared" si="33"/>
        <v>2.3010000000000002</v>
      </c>
      <c r="J197" s="62">
        <f t="shared" si="32"/>
        <v>20.000999999999998</v>
      </c>
    </row>
    <row r="198" spans="1:10" s="19" customFormat="1" x14ac:dyDescent="0.25">
      <c r="A198" s="59">
        <v>9</v>
      </c>
      <c r="B198" s="59" t="s">
        <v>238</v>
      </c>
      <c r="C198" s="59"/>
      <c r="D198" s="59" t="s">
        <v>21</v>
      </c>
      <c r="E198" s="61">
        <v>30</v>
      </c>
      <c r="F198" s="62">
        <v>1.73</v>
      </c>
      <c r="G198" s="147"/>
      <c r="H198" s="62">
        <f t="shared" si="31"/>
        <v>51.9</v>
      </c>
      <c r="I198" s="62">
        <f t="shared" si="33"/>
        <v>6.746999999999999</v>
      </c>
      <c r="J198" s="62">
        <f t="shared" si="32"/>
        <v>58.646999999999998</v>
      </c>
    </row>
    <row r="199" spans="1:10" s="19" customFormat="1" x14ac:dyDescent="0.25">
      <c r="A199" s="59">
        <v>10</v>
      </c>
      <c r="B199" s="59" t="s">
        <v>130</v>
      </c>
      <c r="C199" s="59"/>
      <c r="D199" s="59" t="s">
        <v>21</v>
      </c>
      <c r="E199" s="61">
        <v>80</v>
      </c>
      <c r="F199" s="62">
        <v>1.9</v>
      </c>
      <c r="G199" s="147"/>
      <c r="H199" s="62">
        <f t="shared" si="31"/>
        <v>152</v>
      </c>
      <c r="I199" s="62">
        <f t="shared" si="33"/>
        <v>19.760000000000002</v>
      </c>
      <c r="J199" s="62">
        <f t="shared" si="32"/>
        <v>171.76</v>
      </c>
    </row>
    <row r="200" spans="1:10" s="19" customFormat="1" x14ac:dyDescent="0.25">
      <c r="A200" s="59">
        <v>11</v>
      </c>
      <c r="B200" s="59" t="s">
        <v>131</v>
      </c>
      <c r="C200" s="59"/>
      <c r="D200" s="59" t="s">
        <v>21</v>
      </c>
      <c r="E200" s="61">
        <v>80</v>
      </c>
      <c r="F200" s="62">
        <v>1.53</v>
      </c>
      <c r="G200" s="147"/>
      <c r="H200" s="62">
        <f t="shared" si="31"/>
        <v>122.4</v>
      </c>
      <c r="I200" s="62">
        <f t="shared" si="33"/>
        <v>15.912000000000001</v>
      </c>
      <c r="J200" s="62">
        <f t="shared" si="32"/>
        <v>138.31200000000001</v>
      </c>
    </row>
    <row r="201" spans="1:10" s="19" customFormat="1" x14ac:dyDescent="0.25">
      <c r="A201" s="59">
        <v>12</v>
      </c>
      <c r="B201" s="59" t="s">
        <v>134</v>
      </c>
      <c r="C201" s="59"/>
      <c r="D201" s="59" t="s">
        <v>21</v>
      </c>
      <c r="E201" s="61">
        <v>300</v>
      </c>
      <c r="F201" s="62">
        <v>1.67</v>
      </c>
      <c r="G201" s="147"/>
      <c r="H201" s="62">
        <f t="shared" si="31"/>
        <v>501</v>
      </c>
      <c r="I201" s="62">
        <f t="shared" si="33"/>
        <v>65.13</v>
      </c>
      <c r="J201" s="62">
        <f t="shared" si="32"/>
        <v>566.13</v>
      </c>
    </row>
    <row r="202" spans="1:10" s="19" customFormat="1" x14ac:dyDescent="0.25">
      <c r="A202" s="59">
        <v>13</v>
      </c>
      <c r="B202" s="59" t="s">
        <v>136</v>
      </c>
      <c r="C202" s="59"/>
      <c r="D202" s="59" t="s">
        <v>21</v>
      </c>
      <c r="E202" s="61">
        <v>30</v>
      </c>
      <c r="F202" s="62">
        <v>0.99</v>
      </c>
      <c r="G202" s="147"/>
      <c r="H202" s="62">
        <f t="shared" si="31"/>
        <v>29.7</v>
      </c>
      <c r="I202" s="62">
        <f t="shared" si="33"/>
        <v>3.8609999999999998</v>
      </c>
      <c r="J202" s="62">
        <f t="shared" si="32"/>
        <v>33.561</v>
      </c>
    </row>
    <row r="203" spans="1:10" s="19" customFormat="1" x14ac:dyDescent="0.25">
      <c r="A203" s="59">
        <v>14</v>
      </c>
      <c r="B203" s="59" t="s">
        <v>239</v>
      </c>
      <c r="C203" s="59"/>
      <c r="D203" s="59" t="s">
        <v>21</v>
      </c>
      <c r="E203" s="61">
        <v>20</v>
      </c>
      <c r="F203" s="62">
        <v>1.98</v>
      </c>
      <c r="G203" s="147"/>
      <c r="H203" s="62">
        <f t="shared" si="31"/>
        <v>39.6</v>
      </c>
      <c r="I203" s="62">
        <f t="shared" si="33"/>
        <v>5.1480000000000006</v>
      </c>
      <c r="J203" s="62">
        <f t="shared" si="32"/>
        <v>44.748000000000005</v>
      </c>
    </row>
    <row r="204" spans="1:10" s="19" customFormat="1" x14ac:dyDescent="0.25">
      <c r="A204" s="59">
        <v>15</v>
      </c>
      <c r="B204" s="59" t="s">
        <v>138</v>
      </c>
      <c r="C204" s="59"/>
      <c r="D204" s="59" t="s">
        <v>21</v>
      </c>
      <c r="E204" s="61">
        <v>60</v>
      </c>
      <c r="F204" s="62">
        <v>1.1000000000000001</v>
      </c>
      <c r="G204" s="147"/>
      <c r="H204" s="62">
        <f t="shared" si="31"/>
        <v>66</v>
      </c>
      <c r="I204" s="62">
        <f t="shared" si="33"/>
        <v>8.58</v>
      </c>
      <c r="J204" s="62">
        <f t="shared" si="32"/>
        <v>74.58</v>
      </c>
    </row>
    <row r="205" spans="1:10" s="19" customFormat="1" x14ac:dyDescent="0.25">
      <c r="A205" s="59">
        <v>16</v>
      </c>
      <c r="B205" s="59" t="s">
        <v>240</v>
      </c>
      <c r="C205" s="59"/>
      <c r="D205" s="59" t="s">
        <v>21</v>
      </c>
      <c r="E205" s="61">
        <v>10</v>
      </c>
      <c r="F205" s="62">
        <v>2</v>
      </c>
      <c r="G205" s="147"/>
      <c r="H205" s="62">
        <f t="shared" si="31"/>
        <v>20</v>
      </c>
      <c r="I205" s="62">
        <f t="shared" si="33"/>
        <v>2.6</v>
      </c>
      <c r="J205" s="62">
        <f t="shared" si="32"/>
        <v>22.6</v>
      </c>
    </row>
    <row r="206" spans="1:10" s="19" customFormat="1" ht="30" x14ac:dyDescent="0.25">
      <c r="A206" s="59">
        <v>17</v>
      </c>
      <c r="B206" s="59" t="s">
        <v>241</v>
      </c>
      <c r="C206" s="59"/>
      <c r="D206" s="59" t="s">
        <v>220</v>
      </c>
      <c r="E206" s="61">
        <v>10</v>
      </c>
      <c r="F206" s="62">
        <v>2.4900000000000002</v>
      </c>
      <c r="G206" s="147"/>
      <c r="H206" s="62">
        <f t="shared" si="31"/>
        <v>24.900000000000002</v>
      </c>
      <c r="I206" s="62">
        <f t="shared" si="33"/>
        <v>3.2370000000000005</v>
      </c>
      <c r="J206" s="62">
        <f t="shared" si="32"/>
        <v>28.137000000000004</v>
      </c>
    </row>
    <row r="207" spans="1:10" s="19" customFormat="1" x14ac:dyDescent="0.25">
      <c r="A207" s="59">
        <v>18</v>
      </c>
      <c r="B207" s="59" t="s">
        <v>142</v>
      </c>
      <c r="C207" s="59"/>
      <c r="D207" s="59" t="s">
        <v>28</v>
      </c>
      <c r="E207" s="61">
        <v>200</v>
      </c>
      <c r="F207" s="62">
        <v>0.6</v>
      </c>
      <c r="G207" s="147"/>
      <c r="H207" s="62">
        <f t="shared" si="31"/>
        <v>120</v>
      </c>
      <c r="I207" s="62">
        <f t="shared" si="33"/>
        <v>15.6</v>
      </c>
      <c r="J207" s="62">
        <f t="shared" si="32"/>
        <v>135.6</v>
      </c>
    </row>
    <row r="208" spans="1:10" s="19" customFormat="1" x14ac:dyDescent="0.25">
      <c r="A208" s="59">
        <v>19</v>
      </c>
      <c r="B208" s="59" t="s">
        <v>135</v>
      </c>
      <c r="C208" s="59"/>
      <c r="D208" s="59" t="s">
        <v>21</v>
      </c>
      <c r="E208" s="61">
        <v>700</v>
      </c>
      <c r="F208" s="62">
        <v>0.85</v>
      </c>
      <c r="G208" s="147"/>
      <c r="H208" s="62">
        <f t="shared" si="31"/>
        <v>595</v>
      </c>
      <c r="I208" s="62">
        <f t="shared" si="33"/>
        <v>77.349999999999994</v>
      </c>
      <c r="J208" s="62">
        <f t="shared" si="32"/>
        <v>672.35</v>
      </c>
    </row>
    <row r="209" spans="1:12" s="19" customFormat="1" ht="23.25" customHeight="1" x14ac:dyDescent="0.25">
      <c r="A209" s="66"/>
      <c r="B209" s="66"/>
      <c r="C209" s="66"/>
      <c r="D209" s="66"/>
      <c r="E209" s="186" t="s">
        <v>110</v>
      </c>
      <c r="F209" s="187"/>
      <c r="G209" s="128"/>
      <c r="H209" s="72">
        <f>SUM(H190:H208)</f>
        <v>2130.1999999999998</v>
      </c>
      <c r="I209" s="72">
        <f>SUM(I190:I208)</f>
        <v>276.92599999999999</v>
      </c>
      <c r="J209" s="73">
        <f>SUM(J190:J208)</f>
        <v>2407.1259999999997</v>
      </c>
      <c r="K209" s="60"/>
    </row>
    <row r="210" spans="1:12" s="19" customFormat="1" ht="23.25" customHeight="1" x14ac:dyDescent="0.25">
      <c r="A210" s="70"/>
      <c r="B210" s="188" t="s">
        <v>242</v>
      </c>
      <c r="C210" s="188"/>
      <c r="D210" s="188"/>
      <c r="E210" s="188"/>
      <c r="F210" s="188"/>
      <c r="G210" s="188"/>
      <c r="H210" s="188"/>
      <c r="I210" s="188"/>
      <c r="J210" s="188"/>
    </row>
    <row r="211" spans="1:12" s="19" customFormat="1" ht="30" x14ac:dyDescent="0.25">
      <c r="A211" s="56" t="s">
        <v>1</v>
      </c>
      <c r="B211" s="56" t="s">
        <v>2</v>
      </c>
      <c r="C211" s="56" t="s">
        <v>3</v>
      </c>
      <c r="D211" s="56" t="s">
        <v>4</v>
      </c>
      <c r="E211" s="56" t="s">
        <v>5</v>
      </c>
      <c r="F211" s="133" t="s">
        <v>6</v>
      </c>
      <c r="G211" s="142"/>
      <c r="H211" s="57" t="s">
        <v>7</v>
      </c>
      <c r="I211" s="56" t="s">
        <v>8</v>
      </c>
      <c r="J211" s="58" t="s">
        <v>9</v>
      </c>
    </row>
    <row r="212" spans="1:12" s="19" customFormat="1" x14ac:dyDescent="0.25">
      <c r="A212" s="59">
        <v>1</v>
      </c>
      <c r="B212" s="59" t="s">
        <v>243</v>
      </c>
      <c r="C212" s="59" t="s">
        <v>106</v>
      </c>
      <c r="D212" s="113" t="s">
        <v>441</v>
      </c>
      <c r="E212" s="61">
        <v>730</v>
      </c>
      <c r="F212" s="62"/>
      <c r="G212" s="144"/>
      <c r="H212" s="62">
        <f>E212*F212</f>
        <v>0</v>
      </c>
      <c r="I212" s="62">
        <f>H212*13/100</f>
        <v>0</v>
      </c>
      <c r="J212" s="62">
        <f>I212+H212</f>
        <v>0</v>
      </c>
      <c r="K212" s="74"/>
    </row>
    <row r="213" spans="1:12" s="19" customFormat="1" ht="22.7" customHeight="1" x14ac:dyDescent="0.25">
      <c r="A213" s="66"/>
      <c r="B213" s="66"/>
      <c r="C213" s="66"/>
      <c r="D213" s="66"/>
      <c r="E213" s="181" t="s">
        <v>145</v>
      </c>
      <c r="F213" s="182"/>
      <c r="G213" s="146"/>
      <c r="H213" s="68">
        <f>H212</f>
        <v>0</v>
      </c>
      <c r="I213" s="68">
        <f>I212</f>
        <v>0</v>
      </c>
      <c r="J213" s="69">
        <f>I213+H213</f>
        <v>0</v>
      </c>
      <c r="K213" s="60"/>
    </row>
    <row r="214" spans="1:12" s="19" customFormat="1" ht="36.950000000000003" customHeight="1" x14ac:dyDescent="0.25">
      <c r="A214" s="172" t="s">
        <v>244</v>
      </c>
      <c r="B214" s="173"/>
      <c r="C214" s="173"/>
      <c r="D214" s="173"/>
      <c r="E214" s="173"/>
      <c r="F214" s="174"/>
      <c r="G214" s="126"/>
      <c r="H214" s="75">
        <f>H213+H209+H187+H178+H171+H164+H159</f>
        <v>9219.8499999999985</v>
      </c>
      <c r="I214" s="75">
        <f>I213+I209+I187+I178+I171+I164+I159</f>
        <v>1198.5805</v>
      </c>
      <c r="J214" s="76">
        <f>J213+J209+J187+J178+J171+J164+J159</f>
        <v>10418.430499999999</v>
      </c>
      <c r="K214" s="60"/>
      <c r="L214" s="60"/>
    </row>
    <row r="215" spans="1:12" s="20" customFormat="1" ht="15.75" x14ac:dyDescent="0.25">
      <c r="A215" s="70"/>
      <c r="B215" s="70"/>
      <c r="C215" s="70"/>
      <c r="D215" s="77"/>
      <c r="E215" s="70"/>
      <c r="F215" s="70"/>
      <c r="G215" s="70"/>
      <c r="H215" s="78"/>
      <c r="I215" s="78"/>
      <c r="J215" s="79"/>
      <c r="K215" s="80"/>
      <c r="L215" s="80"/>
    </row>
    <row r="216" spans="1:12" s="19" customFormat="1" ht="48.75" customHeight="1" x14ac:dyDescent="0.25">
      <c r="A216" s="175" t="s">
        <v>245</v>
      </c>
      <c r="B216" s="176"/>
      <c r="C216" s="176"/>
      <c r="D216" s="176"/>
      <c r="E216" s="176"/>
      <c r="F216" s="176"/>
      <c r="G216" s="176"/>
      <c r="H216" s="176"/>
      <c r="I216" s="176"/>
      <c r="J216" s="177"/>
      <c r="K216" s="60"/>
    </row>
    <row r="217" spans="1:12" s="19" customFormat="1" ht="24.75" customHeight="1" x14ac:dyDescent="0.25">
      <c r="A217" s="81"/>
      <c r="B217" s="178" t="s">
        <v>0</v>
      </c>
      <c r="C217" s="178"/>
      <c r="D217" s="178"/>
      <c r="E217" s="178"/>
      <c r="F217" s="178"/>
      <c r="G217" s="178"/>
      <c r="H217" s="178"/>
      <c r="I217" s="178"/>
      <c r="J217" s="178"/>
    </row>
    <row r="218" spans="1:12" s="19" customFormat="1" ht="30" x14ac:dyDescent="0.25">
      <c r="A218" s="56" t="s">
        <v>1</v>
      </c>
      <c r="B218" s="56" t="s">
        <v>2</v>
      </c>
      <c r="C218" s="56" t="s">
        <v>3</v>
      </c>
      <c r="D218" s="56" t="s">
        <v>4</v>
      </c>
      <c r="E218" s="56" t="s">
        <v>5</v>
      </c>
      <c r="F218" s="133" t="s">
        <v>6</v>
      </c>
      <c r="G218" s="142"/>
      <c r="H218" s="57" t="s">
        <v>7</v>
      </c>
      <c r="I218" s="56" t="s">
        <v>8</v>
      </c>
      <c r="J218" s="58" t="s">
        <v>9</v>
      </c>
    </row>
    <row r="219" spans="1:12" s="19" customFormat="1" x14ac:dyDescent="0.25">
      <c r="A219" s="56">
        <v>1</v>
      </c>
      <c r="B219" s="59" t="s">
        <v>246</v>
      </c>
      <c r="C219" s="59" t="s">
        <v>247</v>
      </c>
      <c r="D219" s="59" t="s">
        <v>248</v>
      </c>
      <c r="E219" s="61">
        <v>50</v>
      </c>
      <c r="F219" s="104"/>
      <c r="G219" s="143"/>
      <c r="H219" s="117">
        <f>E219*F219</f>
        <v>0</v>
      </c>
      <c r="I219" s="117">
        <f t="shared" ref="I219:I253" si="34">H219*13/100</f>
        <v>0</v>
      </c>
      <c r="J219" s="117">
        <f t="shared" ref="J219:J253" si="35">I219+H219</f>
        <v>0</v>
      </c>
    </row>
    <row r="220" spans="1:12" s="19" customFormat="1" x14ac:dyDescent="0.25">
      <c r="A220" s="56">
        <v>2</v>
      </c>
      <c r="B220" s="59" t="s">
        <v>249</v>
      </c>
      <c r="C220" s="59" t="s">
        <v>250</v>
      </c>
      <c r="D220" s="59" t="s">
        <v>248</v>
      </c>
      <c r="E220" s="61">
        <v>100</v>
      </c>
      <c r="F220" s="104"/>
      <c r="G220" s="143"/>
      <c r="H220" s="117">
        <f t="shared" ref="H220:H252" si="36">E220*F220</f>
        <v>0</v>
      </c>
      <c r="I220" s="117">
        <f t="shared" si="34"/>
        <v>0</v>
      </c>
      <c r="J220" s="117">
        <f t="shared" si="35"/>
        <v>0</v>
      </c>
    </row>
    <row r="221" spans="1:12" s="19" customFormat="1" x14ac:dyDescent="0.25">
      <c r="A221" s="56">
        <v>3</v>
      </c>
      <c r="B221" s="59" t="s">
        <v>251</v>
      </c>
      <c r="C221" s="59" t="s">
        <v>247</v>
      </c>
      <c r="D221" s="59" t="s">
        <v>248</v>
      </c>
      <c r="E221" s="61">
        <v>5</v>
      </c>
      <c r="F221" s="117"/>
      <c r="G221" s="143"/>
      <c r="H221" s="117">
        <f t="shared" si="36"/>
        <v>0</v>
      </c>
      <c r="I221" s="117">
        <f t="shared" si="34"/>
        <v>0</v>
      </c>
      <c r="J221" s="117">
        <f t="shared" si="35"/>
        <v>0</v>
      </c>
    </row>
    <row r="222" spans="1:12" s="19" customFormat="1" x14ac:dyDescent="0.25">
      <c r="A222" s="56">
        <v>4</v>
      </c>
      <c r="B222" s="59" t="s">
        <v>252</v>
      </c>
      <c r="C222" s="59" t="s">
        <v>247</v>
      </c>
      <c r="D222" s="59" t="s">
        <v>248</v>
      </c>
      <c r="E222" s="61">
        <v>3</v>
      </c>
      <c r="F222" s="117"/>
      <c r="G222" s="143"/>
      <c r="H222" s="117">
        <f t="shared" si="36"/>
        <v>0</v>
      </c>
      <c r="I222" s="117">
        <f t="shared" si="34"/>
        <v>0</v>
      </c>
      <c r="J222" s="117">
        <f t="shared" si="35"/>
        <v>0</v>
      </c>
    </row>
    <row r="223" spans="1:12" s="19" customFormat="1" x14ac:dyDescent="0.25">
      <c r="A223" s="56">
        <v>5</v>
      </c>
      <c r="B223" s="59" t="s">
        <v>253</v>
      </c>
      <c r="C223" s="59" t="s">
        <v>254</v>
      </c>
      <c r="D223" s="59" t="s">
        <v>255</v>
      </c>
      <c r="E223" s="61">
        <v>20</v>
      </c>
      <c r="F223" s="117"/>
      <c r="G223" s="143"/>
      <c r="H223" s="117">
        <f>E223*F223</f>
        <v>0</v>
      </c>
      <c r="I223" s="117">
        <f t="shared" si="34"/>
        <v>0</v>
      </c>
      <c r="J223" s="117">
        <f t="shared" si="35"/>
        <v>0</v>
      </c>
    </row>
    <row r="224" spans="1:12" s="19" customFormat="1" x14ac:dyDescent="0.25">
      <c r="A224" s="56">
        <v>6</v>
      </c>
      <c r="B224" s="59" t="s">
        <v>256</v>
      </c>
      <c r="C224" s="59" t="s">
        <v>257</v>
      </c>
      <c r="D224" s="59" t="s">
        <v>255</v>
      </c>
      <c r="E224" s="61">
        <v>20</v>
      </c>
      <c r="F224" s="117"/>
      <c r="G224" s="143"/>
      <c r="H224" s="117">
        <f t="shared" si="36"/>
        <v>0</v>
      </c>
      <c r="I224" s="117">
        <f t="shared" si="34"/>
        <v>0</v>
      </c>
      <c r="J224" s="117">
        <f t="shared" si="35"/>
        <v>0</v>
      </c>
    </row>
    <row r="225" spans="1:10" s="19" customFormat="1" x14ac:dyDescent="0.25">
      <c r="A225" s="56">
        <v>7</v>
      </c>
      <c r="B225" s="59" t="s">
        <v>258</v>
      </c>
      <c r="C225" s="59" t="s">
        <v>247</v>
      </c>
      <c r="D225" s="59" t="s">
        <v>248</v>
      </c>
      <c r="E225" s="61">
        <v>30</v>
      </c>
      <c r="F225" s="117"/>
      <c r="G225" s="143"/>
      <c r="H225" s="117">
        <f t="shared" si="36"/>
        <v>0</v>
      </c>
      <c r="I225" s="117">
        <f t="shared" si="34"/>
        <v>0</v>
      </c>
      <c r="J225" s="117">
        <f t="shared" si="35"/>
        <v>0</v>
      </c>
    </row>
    <row r="226" spans="1:10" s="19" customFormat="1" x14ac:dyDescent="0.25">
      <c r="A226" s="56">
        <v>8</v>
      </c>
      <c r="B226" s="59" t="s">
        <v>259</v>
      </c>
      <c r="C226" s="59" t="s">
        <v>247</v>
      </c>
      <c r="D226" s="59" t="s">
        <v>248</v>
      </c>
      <c r="E226" s="61">
        <v>30</v>
      </c>
      <c r="F226" s="117"/>
      <c r="G226" s="143"/>
      <c r="H226" s="117">
        <f>E226*F226</f>
        <v>0</v>
      </c>
      <c r="I226" s="117">
        <f t="shared" si="34"/>
        <v>0</v>
      </c>
      <c r="J226" s="117">
        <f t="shared" si="35"/>
        <v>0</v>
      </c>
    </row>
    <row r="227" spans="1:10" s="19" customFormat="1" x14ac:dyDescent="0.25">
      <c r="A227" s="56">
        <v>9</v>
      </c>
      <c r="B227" s="63" t="s">
        <v>260</v>
      </c>
      <c r="C227" s="59" t="s">
        <v>261</v>
      </c>
      <c r="D227" s="59" t="s">
        <v>262</v>
      </c>
      <c r="E227" s="61">
        <v>300</v>
      </c>
      <c r="F227" s="117"/>
      <c r="G227" s="143"/>
      <c r="H227" s="117">
        <f t="shared" si="36"/>
        <v>0</v>
      </c>
      <c r="I227" s="117">
        <f t="shared" si="34"/>
        <v>0</v>
      </c>
      <c r="J227" s="117">
        <f t="shared" si="35"/>
        <v>0</v>
      </c>
    </row>
    <row r="228" spans="1:10" s="21" customFormat="1" x14ac:dyDescent="0.25">
      <c r="A228" s="56">
        <v>10</v>
      </c>
      <c r="B228" s="64" t="s">
        <v>263</v>
      </c>
      <c r="C228" s="64" t="s">
        <v>264</v>
      </c>
      <c r="D228" s="64" t="s">
        <v>265</v>
      </c>
      <c r="E228" s="116">
        <v>300</v>
      </c>
      <c r="F228" s="117"/>
      <c r="G228" s="143"/>
      <c r="H228" s="117">
        <f t="shared" si="36"/>
        <v>0</v>
      </c>
      <c r="I228" s="117">
        <f t="shared" si="34"/>
        <v>0</v>
      </c>
      <c r="J228" s="117">
        <f t="shared" si="35"/>
        <v>0</v>
      </c>
    </row>
    <row r="229" spans="1:10" s="19" customFormat="1" x14ac:dyDescent="0.25">
      <c r="A229" s="56">
        <v>11</v>
      </c>
      <c r="B229" s="59" t="s">
        <v>266</v>
      </c>
      <c r="C229" s="59" t="s">
        <v>267</v>
      </c>
      <c r="D229" s="59" t="s">
        <v>248</v>
      </c>
      <c r="E229" s="61">
        <v>300</v>
      </c>
      <c r="F229" s="117"/>
      <c r="G229" s="143"/>
      <c r="H229" s="117">
        <f>E229*F229</f>
        <v>0</v>
      </c>
      <c r="I229" s="117">
        <f t="shared" si="34"/>
        <v>0</v>
      </c>
      <c r="J229" s="117">
        <f t="shared" si="35"/>
        <v>0</v>
      </c>
    </row>
    <row r="230" spans="1:10" s="19" customFormat="1" x14ac:dyDescent="0.25">
      <c r="A230" s="56">
        <v>12</v>
      </c>
      <c r="B230" s="59" t="s">
        <v>268</v>
      </c>
      <c r="C230" s="59" t="s">
        <v>267</v>
      </c>
      <c r="D230" s="59" t="s">
        <v>248</v>
      </c>
      <c r="E230" s="61">
        <v>300</v>
      </c>
      <c r="F230" s="117"/>
      <c r="G230" s="143"/>
      <c r="H230" s="117">
        <f t="shared" si="36"/>
        <v>0</v>
      </c>
      <c r="I230" s="117">
        <f t="shared" si="34"/>
        <v>0</v>
      </c>
      <c r="J230" s="117">
        <f t="shared" si="35"/>
        <v>0</v>
      </c>
    </row>
    <row r="231" spans="1:10" s="19" customFormat="1" x14ac:dyDescent="0.25">
      <c r="A231" s="56">
        <v>13</v>
      </c>
      <c r="B231" s="64" t="s">
        <v>269</v>
      </c>
      <c r="C231" s="64" t="s">
        <v>247</v>
      </c>
      <c r="D231" s="64" t="s">
        <v>248</v>
      </c>
      <c r="E231" s="61">
        <v>300</v>
      </c>
      <c r="F231" s="117"/>
      <c r="G231" s="143"/>
      <c r="H231" s="117">
        <f>E231*F231</f>
        <v>0</v>
      </c>
      <c r="I231" s="117">
        <f t="shared" si="34"/>
        <v>0</v>
      </c>
      <c r="J231" s="117">
        <f t="shared" si="35"/>
        <v>0</v>
      </c>
    </row>
    <row r="232" spans="1:10" s="19" customFormat="1" x14ac:dyDescent="0.25">
      <c r="A232" s="56">
        <v>14</v>
      </c>
      <c r="B232" s="64" t="s">
        <v>270</v>
      </c>
      <c r="C232" s="64" t="s">
        <v>247</v>
      </c>
      <c r="D232" s="64" t="s">
        <v>248</v>
      </c>
      <c r="E232" s="61">
        <v>300</v>
      </c>
      <c r="F232" s="117"/>
      <c r="G232" s="143"/>
      <c r="H232" s="117">
        <f t="shared" si="36"/>
        <v>0</v>
      </c>
      <c r="I232" s="117">
        <f t="shared" si="34"/>
        <v>0</v>
      </c>
      <c r="J232" s="117">
        <f t="shared" si="35"/>
        <v>0</v>
      </c>
    </row>
    <row r="233" spans="1:10" s="19" customFormat="1" x14ac:dyDescent="0.25">
      <c r="A233" s="56">
        <v>15</v>
      </c>
      <c r="B233" s="64" t="s">
        <v>271</v>
      </c>
      <c r="C233" s="64" t="s">
        <v>272</v>
      </c>
      <c r="D233" s="64" t="s">
        <v>248</v>
      </c>
      <c r="E233" s="61">
        <v>500</v>
      </c>
      <c r="F233" s="117"/>
      <c r="G233" s="143"/>
      <c r="H233" s="117">
        <f>E233*F233</f>
        <v>0</v>
      </c>
      <c r="I233" s="117">
        <f t="shared" si="34"/>
        <v>0</v>
      </c>
      <c r="J233" s="117">
        <f t="shared" si="35"/>
        <v>0</v>
      </c>
    </row>
    <row r="234" spans="1:10" s="19" customFormat="1" x14ac:dyDescent="0.25">
      <c r="A234" s="56">
        <v>16</v>
      </c>
      <c r="B234" s="59" t="s">
        <v>273</v>
      </c>
      <c r="C234" s="59" t="s">
        <v>267</v>
      </c>
      <c r="D234" s="59" t="s">
        <v>248</v>
      </c>
      <c r="E234" s="61">
        <v>700</v>
      </c>
      <c r="F234" s="117"/>
      <c r="G234" s="143"/>
      <c r="H234" s="117">
        <f t="shared" si="36"/>
        <v>0</v>
      </c>
      <c r="I234" s="117">
        <f t="shared" si="34"/>
        <v>0</v>
      </c>
      <c r="J234" s="117">
        <f t="shared" si="35"/>
        <v>0</v>
      </c>
    </row>
    <row r="235" spans="1:10" s="19" customFormat="1" x14ac:dyDescent="0.25">
      <c r="A235" s="56">
        <v>17</v>
      </c>
      <c r="B235" s="59" t="s">
        <v>274</v>
      </c>
      <c r="C235" s="59" t="s">
        <v>275</v>
      </c>
      <c r="D235" s="59" t="s">
        <v>248</v>
      </c>
      <c r="E235" s="61">
        <v>300</v>
      </c>
      <c r="F235" s="104"/>
      <c r="G235" s="143"/>
      <c r="H235" s="117">
        <f>E235*F235</f>
        <v>0</v>
      </c>
      <c r="I235" s="117">
        <f t="shared" si="34"/>
        <v>0</v>
      </c>
      <c r="J235" s="117">
        <f t="shared" si="35"/>
        <v>0</v>
      </c>
    </row>
    <row r="236" spans="1:10" s="19" customFormat="1" x14ac:dyDescent="0.25">
      <c r="A236" s="56">
        <v>18</v>
      </c>
      <c r="B236" s="59" t="s">
        <v>276</v>
      </c>
      <c r="C236" s="59" t="s">
        <v>277</v>
      </c>
      <c r="D236" s="59" t="s">
        <v>248</v>
      </c>
      <c r="E236" s="61">
        <v>70</v>
      </c>
      <c r="F236" s="117"/>
      <c r="G236" s="143"/>
      <c r="H236" s="117">
        <f t="shared" si="36"/>
        <v>0</v>
      </c>
      <c r="I236" s="117">
        <f t="shared" si="34"/>
        <v>0</v>
      </c>
      <c r="J236" s="117">
        <f t="shared" si="35"/>
        <v>0</v>
      </c>
    </row>
    <row r="237" spans="1:10" s="19" customFormat="1" x14ac:dyDescent="0.25">
      <c r="A237" s="56">
        <v>19</v>
      </c>
      <c r="B237" s="59" t="s">
        <v>278</v>
      </c>
      <c r="C237" s="59" t="s">
        <v>279</v>
      </c>
      <c r="D237" s="59" t="s">
        <v>248</v>
      </c>
      <c r="E237" s="61">
        <v>500</v>
      </c>
      <c r="F237" s="117"/>
      <c r="G237" s="143"/>
      <c r="H237" s="117">
        <f>E237*F237</f>
        <v>0</v>
      </c>
      <c r="I237" s="117">
        <f t="shared" si="34"/>
        <v>0</v>
      </c>
      <c r="J237" s="117">
        <f t="shared" si="35"/>
        <v>0</v>
      </c>
    </row>
    <row r="238" spans="1:10" s="19" customFormat="1" x14ac:dyDescent="0.25">
      <c r="A238" s="56">
        <v>20</v>
      </c>
      <c r="B238" s="59" t="s">
        <v>280</v>
      </c>
      <c r="C238" s="59" t="s">
        <v>247</v>
      </c>
      <c r="D238" s="113" t="s">
        <v>248</v>
      </c>
      <c r="E238" s="61">
        <v>50</v>
      </c>
      <c r="F238" s="117"/>
      <c r="G238" s="143"/>
      <c r="H238" s="117">
        <f t="shared" si="36"/>
        <v>0</v>
      </c>
      <c r="I238" s="117">
        <f t="shared" si="34"/>
        <v>0</v>
      </c>
      <c r="J238" s="117">
        <f t="shared" si="35"/>
        <v>0</v>
      </c>
    </row>
    <row r="239" spans="1:10" s="19" customFormat="1" x14ac:dyDescent="0.25">
      <c r="A239" s="56">
        <v>21</v>
      </c>
      <c r="B239" s="59" t="s">
        <v>282</v>
      </c>
      <c r="C239" s="59" t="s">
        <v>283</v>
      </c>
      <c r="D239" s="59" t="s">
        <v>281</v>
      </c>
      <c r="E239" s="61">
        <v>20</v>
      </c>
      <c r="F239" s="117"/>
      <c r="G239" s="143"/>
      <c r="H239" s="117">
        <f t="shared" si="36"/>
        <v>0</v>
      </c>
      <c r="I239" s="117">
        <f t="shared" si="34"/>
        <v>0</v>
      </c>
      <c r="J239" s="117">
        <f t="shared" si="35"/>
        <v>0</v>
      </c>
    </row>
    <row r="240" spans="1:10" s="19" customFormat="1" x14ac:dyDescent="0.25">
      <c r="A240" s="56">
        <v>22</v>
      </c>
      <c r="B240" s="59" t="s">
        <v>284</v>
      </c>
      <c r="C240" s="59" t="s">
        <v>272</v>
      </c>
      <c r="D240" s="59" t="s">
        <v>248</v>
      </c>
      <c r="E240" s="61">
        <v>200</v>
      </c>
      <c r="F240" s="117"/>
      <c r="G240" s="143"/>
      <c r="H240" s="117">
        <f t="shared" si="36"/>
        <v>0</v>
      </c>
      <c r="I240" s="117">
        <f t="shared" si="34"/>
        <v>0</v>
      </c>
      <c r="J240" s="117">
        <f t="shared" si="35"/>
        <v>0</v>
      </c>
    </row>
    <row r="241" spans="1:12" s="19" customFormat="1" x14ac:dyDescent="0.25">
      <c r="A241" s="56">
        <v>23</v>
      </c>
      <c r="B241" s="59" t="s">
        <v>285</v>
      </c>
      <c r="C241" s="59" t="s">
        <v>445</v>
      </c>
      <c r="D241" s="59" t="s">
        <v>248</v>
      </c>
      <c r="E241" s="61">
        <v>45</v>
      </c>
      <c r="F241" s="117"/>
      <c r="G241" s="143"/>
      <c r="H241" s="117">
        <f>E241*F241</f>
        <v>0</v>
      </c>
      <c r="I241" s="117">
        <f t="shared" si="34"/>
        <v>0</v>
      </c>
      <c r="J241" s="117">
        <f t="shared" si="35"/>
        <v>0</v>
      </c>
    </row>
    <row r="242" spans="1:12" s="19" customFormat="1" x14ac:dyDescent="0.25">
      <c r="A242" s="56">
        <v>24</v>
      </c>
      <c r="B242" s="59" t="s">
        <v>444</v>
      </c>
      <c r="C242" s="59" t="s">
        <v>286</v>
      </c>
      <c r="D242" s="59" t="s">
        <v>255</v>
      </c>
      <c r="E242" s="61">
        <v>100</v>
      </c>
      <c r="F242" s="117"/>
      <c r="G242" s="143"/>
      <c r="H242" s="117">
        <f t="shared" si="36"/>
        <v>0</v>
      </c>
      <c r="I242" s="117">
        <f>H242*24/100</f>
        <v>0</v>
      </c>
      <c r="J242" s="117">
        <f t="shared" si="35"/>
        <v>0</v>
      </c>
    </row>
    <row r="243" spans="1:12" s="19" customFormat="1" ht="30" x14ac:dyDescent="0.25">
      <c r="A243" s="56">
        <v>25</v>
      </c>
      <c r="B243" s="59" t="s">
        <v>287</v>
      </c>
      <c r="C243" s="59" t="s">
        <v>288</v>
      </c>
      <c r="D243" s="59" t="s">
        <v>248</v>
      </c>
      <c r="E243" s="61">
        <v>200</v>
      </c>
      <c r="F243" s="117"/>
      <c r="G243" s="143"/>
      <c r="H243" s="117">
        <f t="shared" si="36"/>
        <v>0</v>
      </c>
      <c r="I243" s="117">
        <f t="shared" si="34"/>
        <v>0</v>
      </c>
      <c r="J243" s="117">
        <f t="shared" si="35"/>
        <v>0</v>
      </c>
    </row>
    <row r="244" spans="1:12" s="19" customFormat="1" x14ac:dyDescent="0.25">
      <c r="A244" s="56">
        <v>26</v>
      </c>
      <c r="B244" s="59" t="s">
        <v>289</v>
      </c>
      <c r="C244" s="59" t="s">
        <v>267</v>
      </c>
      <c r="D244" s="59" t="s">
        <v>248</v>
      </c>
      <c r="E244" s="61">
        <v>100</v>
      </c>
      <c r="F244" s="117"/>
      <c r="G244" s="143"/>
      <c r="H244" s="117">
        <f>E244*F244</f>
        <v>0</v>
      </c>
      <c r="I244" s="117">
        <f t="shared" si="34"/>
        <v>0</v>
      </c>
      <c r="J244" s="117">
        <f t="shared" si="35"/>
        <v>0</v>
      </c>
    </row>
    <row r="245" spans="1:12" s="19" customFormat="1" ht="45" x14ac:dyDescent="0.25">
      <c r="A245" s="56">
        <v>27</v>
      </c>
      <c r="B245" s="64" t="s">
        <v>448</v>
      </c>
      <c r="C245" s="64" t="s">
        <v>447</v>
      </c>
      <c r="D245" s="64" t="s">
        <v>446</v>
      </c>
      <c r="E245" s="61">
        <v>30</v>
      </c>
      <c r="F245" s="117"/>
      <c r="G245" s="143"/>
      <c r="H245" s="117">
        <f t="shared" si="36"/>
        <v>0</v>
      </c>
      <c r="I245" s="117">
        <f t="shared" si="34"/>
        <v>0</v>
      </c>
      <c r="J245" s="117">
        <f t="shared" si="35"/>
        <v>0</v>
      </c>
      <c r="K245" s="21"/>
      <c r="L245" s="122"/>
    </row>
    <row r="246" spans="1:12" s="19" customFormat="1" ht="45" x14ac:dyDescent="0.25">
      <c r="A246" s="56">
        <v>28</v>
      </c>
      <c r="B246" s="64" t="s">
        <v>449</v>
      </c>
      <c r="C246" s="64" t="s">
        <v>290</v>
      </c>
      <c r="D246" s="64" t="s">
        <v>248</v>
      </c>
      <c r="E246" s="61">
        <v>10</v>
      </c>
      <c r="F246" s="117"/>
      <c r="G246" s="143"/>
      <c r="H246" s="117">
        <f t="shared" si="36"/>
        <v>0</v>
      </c>
      <c r="I246" s="117">
        <f t="shared" si="34"/>
        <v>0</v>
      </c>
      <c r="J246" s="117">
        <f t="shared" si="35"/>
        <v>0</v>
      </c>
      <c r="K246" s="21"/>
      <c r="L246" s="21"/>
    </row>
    <row r="247" spans="1:12" s="22" customFormat="1" x14ac:dyDescent="0.25">
      <c r="A247" s="56">
        <v>29</v>
      </c>
      <c r="B247" s="59" t="s">
        <v>291</v>
      </c>
      <c r="C247" s="59" t="s">
        <v>247</v>
      </c>
      <c r="D247" s="63" t="s">
        <v>248</v>
      </c>
      <c r="E247" s="61">
        <v>80</v>
      </c>
      <c r="F247" s="117"/>
      <c r="G247" s="143"/>
      <c r="H247" s="117">
        <f>E247*F247</f>
        <v>0</v>
      </c>
      <c r="I247" s="117">
        <f t="shared" si="34"/>
        <v>0</v>
      </c>
      <c r="J247" s="117">
        <f t="shared" si="35"/>
        <v>0</v>
      </c>
    </row>
    <row r="248" spans="1:12" s="22" customFormat="1" x14ac:dyDescent="0.25">
      <c r="A248" s="56">
        <v>30</v>
      </c>
      <c r="B248" s="108" t="s">
        <v>440</v>
      </c>
      <c r="C248" s="108" t="s">
        <v>247</v>
      </c>
      <c r="D248" s="108" t="s">
        <v>248</v>
      </c>
      <c r="E248" s="116">
        <v>150</v>
      </c>
      <c r="F248" s="117"/>
      <c r="G248" s="143"/>
      <c r="H248" s="117">
        <f t="shared" si="36"/>
        <v>0</v>
      </c>
      <c r="I248" s="117">
        <f t="shared" si="34"/>
        <v>0</v>
      </c>
      <c r="J248" s="117">
        <f t="shared" si="35"/>
        <v>0</v>
      </c>
    </row>
    <row r="249" spans="1:12" s="22" customFormat="1" x14ac:dyDescent="0.25">
      <c r="A249" s="56">
        <v>31</v>
      </c>
      <c r="B249" s="59" t="s">
        <v>292</v>
      </c>
      <c r="C249" s="59" t="s">
        <v>247</v>
      </c>
      <c r="D249" s="59" t="s">
        <v>248</v>
      </c>
      <c r="E249" s="116">
        <v>100</v>
      </c>
      <c r="F249" s="117"/>
      <c r="G249" s="143"/>
      <c r="H249" s="117">
        <f>E249*F249</f>
        <v>0</v>
      </c>
      <c r="I249" s="117">
        <f t="shared" si="34"/>
        <v>0</v>
      </c>
      <c r="J249" s="117">
        <f t="shared" si="35"/>
        <v>0</v>
      </c>
    </row>
    <row r="250" spans="1:12" s="22" customFormat="1" x14ac:dyDescent="0.25">
      <c r="A250" s="56">
        <v>32</v>
      </c>
      <c r="B250" s="59" t="s">
        <v>293</v>
      </c>
      <c r="C250" s="59" t="s">
        <v>247</v>
      </c>
      <c r="D250" s="59" t="s">
        <v>248</v>
      </c>
      <c r="E250" s="65">
        <v>30</v>
      </c>
      <c r="F250" s="105"/>
      <c r="G250" s="145"/>
      <c r="H250" s="117">
        <f t="shared" si="36"/>
        <v>0</v>
      </c>
      <c r="I250" s="117">
        <f t="shared" si="34"/>
        <v>0</v>
      </c>
      <c r="J250" s="117">
        <f t="shared" si="35"/>
        <v>0</v>
      </c>
    </row>
    <row r="251" spans="1:12" s="22" customFormat="1" x14ac:dyDescent="0.25">
      <c r="A251" s="56">
        <v>33</v>
      </c>
      <c r="B251" s="59" t="s">
        <v>294</v>
      </c>
      <c r="C251" s="59" t="s">
        <v>247</v>
      </c>
      <c r="D251" s="59" t="s">
        <v>248</v>
      </c>
      <c r="E251" s="65">
        <v>30</v>
      </c>
      <c r="F251" s="105"/>
      <c r="G251" s="145"/>
      <c r="H251" s="117">
        <f t="shared" si="36"/>
        <v>0</v>
      </c>
      <c r="I251" s="117">
        <f t="shared" si="34"/>
        <v>0</v>
      </c>
      <c r="J251" s="117">
        <f t="shared" si="35"/>
        <v>0</v>
      </c>
    </row>
    <row r="252" spans="1:12" s="22" customFormat="1" x14ac:dyDescent="0.25">
      <c r="A252" s="56">
        <v>34</v>
      </c>
      <c r="B252" s="59" t="s">
        <v>295</v>
      </c>
      <c r="C252" s="59" t="s">
        <v>296</v>
      </c>
      <c r="D252" s="59" t="s">
        <v>262</v>
      </c>
      <c r="E252" s="65">
        <v>5</v>
      </c>
      <c r="F252" s="119"/>
      <c r="G252" s="145"/>
      <c r="H252" s="117">
        <f t="shared" si="36"/>
        <v>0</v>
      </c>
      <c r="I252" s="117">
        <f t="shared" si="34"/>
        <v>0</v>
      </c>
      <c r="J252" s="117">
        <f t="shared" si="35"/>
        <v>0</v>
      </c>
    </row>
    <row r="253" spans="1:12" s="22" customFormat="1" ht="30" x14ac:dyDescent="0.25">
      <c r="A253" s="56">
        <v>35</v>
      </c>
      <c r="B253" s="109" t="s">
        <v>432</v>
      </c>
      <c r="C253" s="109" t="s">
        <v>433</v>
      </c>
      <c r="D253" s="59" t="s">
        <v>262</v>
      </c>
      <c r="E253" s="65">
        <v>5</v>
      </c>
      <c r="F253" s="119"/>
      <c r="G253" s="145"/>
      <c r="H253" s="117">
        <f>E253*F253</f>
        <v>0</v>
      </c>
      <c r="I253" s="117">
        <f t="shared" si="34"/>
        <v>0</v>
      </c>
      <c r="J253" s="117">
        <f t="shared" si="35"/>
        <v>0</v>
      </c>
    </row>
    <row r="254" spans="1:12" s="19" customFormat="1" ht="23.25" customHeight="1" x14ac:dyDescent="0.25">
      <c r="A254" s="66"/>
      <c r="B254" s="67"/>
      <c r="C254" s="67"/>
      <c r="D254" s="67"/>
      <c r="E254" s="181" t="s">
        <v>212</v>
      </c>
      <c r="F254" s="182"/>
      <c r="G254" s="146"/>
      <c r="H254" s="68">
        <f>SUM(H219:H253)</f>
        <v>0</v>
      </c>
      <c r="I254" s="68">
        <f>SUM(I219:I253)</f>
        <v>0</v>
      </c>
      <c r="J254" s="69">
        <f>SUM(J219:J253)</f>
        <v>0</v>
      </c>
      <c r="K254" s="60"/>
    </row>
    <row r="255" spans="1:12" s="19" customFormat="1" ht="24.75" customHeight="1" x14ac:dyDescent="0.25">
      <c r="A255" s="81"/>
      <c r="B255" s="183" t="s">
        <v>297</v>
      </c>
      <c r="C255" s="183"/>
      <c r="D255" s="183"/>
      <c r="E255" s="183"/>
      <c r="F255" s="183"/>
      <c r="G255" s="183"/>
      <c r="H255" s="183"/>
      <c r="I255" s="183"/>
      <c r="J255" s="183"/>
    </row>
    <row r="256" spans="1:12" s="19" customFormat="1" ht="30" x14ac:dyDescent="0.25">
      <c r="A256" s="56" t="s">
        <v>1</v>
      </c>
      <c r="B256" s="56" t="s">
        <v>2</v>
      </c>
      <c r="C256" s="56" t="s">
        <v>3</v>
      </c>
      <c r="D256" s="56" t="s">
        <v>4</v>
      </c>
      <c r="E256" s="56" t="s">
        <v>5</v>
      </c>
      <c r="F256" s="133" t="s">
        <v>6</v>
      </c>
      <c r="G256" s="142"/>
      <c r="H256" s="57" t="s">
        <v>7</v>
      </c>
      <c r="I256" s="56" t="s">
        <v>8</v>
      </c>
      <c r="J256" s="58" t="s">
        <v>9</v>
      </c>
    </row>
    <row r="257" spans="1:10" s="19" customFormat="1" x14ac:dyDescent="0.25">
      <c r="A257" s="56">
        <v>1</v>
      </c>
      <c r="B257" s="59" t="s">
        <v>298</v>
      </c>
      <c r="C257" s="59" t="s">
        <v>247</v>
      </c>
      <c r="D257" s="59" t="s">
        <v>248</v>
      </c>
      <c r="E257" s="61">
        <v>6000</v>
      </c>
      <c r="F257" s="62"/>
      <c r="G257" s="144"/>
      <c r="H257" s="62">
        <f>F257*E257</f>
        <v>0</v>
      </c>
      <c r="I257" s="62">
        <f t="shared" ref="I257" si="37">H257*13/100</f>
        <v>0</v>
      </c>
      <c r="J257" s="62">
        <f t="shared" ref="J257" si="38">I257+H257</f>
        <v>0</v>
      </c>
    </row>
    <row r="258" spans="1:10" s="19" customFormat="1" ht="25.5" customHeight="1" x14ac:dyDescent="0.25">
      <c r="A258" s="66"/>
      <c r="B258" s="66"/>
      <c r="C258" s="66"/>
      <c r="D258" s="66"/>
      <c r="E258" s="181" t="s">
        <v>83</v>
      </c>
      <c r="F258" s="182"/>
      <c r="G258" s="146"/>
      <c r="H258" s="68">
        <f>$H$257</f>
        <v>0</v>
      </c>
      <c r="I258" s="68">
        <f>$I$257</f>
        <v>0</v>
      </c>
      <c r="J258" s="69">
        <f>$J$257</f>
        <v>0</v>
      </c>
    </row>
    <row r="259" spans="1:10" s="19" customFormat="1" ht="25.5" customHeight="1" x14ac:dyDescent="0.25">
      <c r="A259" s="81"/>
      <c r="B259" s="188" t="s">
        <v>299</v>
      </c>
      <c r="C259" s="188"/>
      <c r="D259" s="188"/>
      <c r="E259" s="188"/>
      <c r="F259" s="188"/>
      <c r="G259" s="188"/>
      <c r="H259" s="188"/>
      <c r="I259" s="188"/>
      <c r="J259" s="188"/>
    </row>
    <row r="260" spans="1:10" s="19" customFormat="1" ht="30" x14ac:dyDescent="0.25">
      <c r="A260" s="56" t="s">
        <v>1</v>
      </c>
      <c r="B260" s="56" t="s">
        <v>300</v>
      </c>
      <c r="C260" s="56" t="s">
        <v>301</v>
      </c>
      <c r="D260" s="56" t="s">
        <v>4</v>
      </c>
      <c r="E260" s="56" t="s">
        <v>302</v>
      </c>
      <c r="F260" s="82" t="s">
        <v>303</v>
      </c>
      <c r="G260" s="82" t="s">
        <v>455</v>
      </c>
      <c r="H260" s="82" t="s">
        <v>7</v>
      </c>
      <c r="I260" s="82" t="s">
        <v>304</v>
      </c>
      <c r="J260" s="83" t="s">
        <v>9</v>
      </c>
    </row>
    <row r="261" spans="1:10" s="19" customFormat="1" x14ac:dyDescent="0.25">
      <c r="A261" s="56">
        <v>1</v>
      </c>
      <c r="B261" s="59" t="s">
        <v>305</v>
      </c>
      <c r="C261" s="59" t="s">
        <v>306</v>
      </c>
      <c r="D261" s="59" t="s">
        <v>248</v>
      </c>
      <c r="E261" s="61">
        <v>600</v>
      </c>
      <c r="F261" s="62">
        <v>5.72</v>
      </c>
      <c r="G261" s="147"/>
      <c r="H261" s="62">
        <f t="shared" ref="H261:H266" si="39">(E261*F261)-(F261*E261)*G261</f>
        <v>3432</v>
      </c>
      <c r="I261" s="62">
        <f t="shared" ref="I261:I266" si="40">H261*13/100</f>
        <v>446.16</v>
      </c>
      <c r="J261" s="62">
        <f t="shared" ref="J261:J266" si="41">I261+H261</f>
        <v>3878.16</v>
      </c>
    </row>
    <row r="262" spans="1:10" s="19" customFormat="1" x14ac:dyDescent="0.25">
      <c r="A262" s="56">
        <v>2</v>
      </c>
      <c r="B262" s="59" t="s">
        <v>307</v>
      </c>
      <c r="C262" s="59" t="s">
        <v>306</v>
      </c>
      <c r="D262" s="59" t="s">
        <v>248</v>
      </c>
      <c r="E262" s="61">
        <v>1700</v>
      </c>
      <c r="F262" s="62">
        <v>5.47</v>
      </c>
      <c r="G262" s="147"/>
      <c r="H262" s="62">
        <f t="shared" si="39"/>
        <v>9299</v>
      </c>
      <c r="I262" s="62">
        <f t="shared" si="40"/>
        <v>1208.8699999999999</v>
      </c>
      <c r="J262" s="62">
        <f t="shared" si="41"/>
        <v>10507.869999999999</v>
      </c>
    </row>
    <row r="263" spans="1:10" s="19" customFormat="1" x14ac:dyDescent="0.25">
      <c r="A263" s="56">
        <v>3</v>
      </c>
      <c r="B263" s="59" t="s">
        <v>308</v>
      </c>
      <c r="C263" s="59" t="s">
        <v>306</v>
      </c>
      <c r="D263" s="59" t="s">
        <v>248</v>
      </c>
      <c r="E263" s="61">
        <v>600</v>
      </c>
      <c r="F263" s="62">
        <v>5.55</v>
      </c>
      <c r="G263" s="147"/>
      <c r="H263" s="62">
        <f t="shared" si="39"/>
        <v>3330</v>
      </c>
      <c r="I263" s="62">
        <f t="shared" si="40"/>
        <v>432.9</v>
      </c>
      <c r="J263" s="62">
        <f t="shared" si="41"/>
        <v>3762.9</v>
      </c>
    </row>
    <row r="264" spans="1:10" s="19" customFormat="1" x14ac:dyDescent="0.25">
      <c r="A264" s="56">
        <v>4</v>
      </c>
      <c r="B264" s="59" t="s">
        <v>309</v>
      </c>
      <c r="C264" s="59" t="s">
        <v>306</v>
      </c>
      <c r="D264" s="59" t="s">
        <v>248</v>
      </c>
      <c r="E264" s="61">
        <v>1500</v>
      </c>
      <c r="F264" s="62">
        <v>3.6</v>
      </c>
      <c r="G264" s="147"/>
      <c r="H264" s="62">
        <f t="shared" si="39"/>
        <v>5400</v>
      </c>
      <c r="I264" s="62">
        <f t="shared" si="40"/>
        <v>702</v>
      </c>
      <c r="J264" s="62">
        <f t="shared" si="41"/>
        <v>6102</v>
      </c>
    </row>
    <row r="265" spans="1:10" s="19" customFormat="1" x14ac:dyDescent="0.25">
      <c r="A265" s="56">
        <v>5</v>
      </c>
      <c r="B265" s="59" t="s">
        <v>310</v>
      </c>
      <c r="C265" s="59" t="s">
        <v>306</v>
      </c>
      <c r="D265" s="59" t="s">
        <v>248</v>
      </c>
      <c r="E265" s="61">
        <v>1200</v>
      </c>
      <c r="F265" s="62">
        <v>13.85</v>
      </c>
      <c r="G265" s="147"/>
      <c r="H265" s="62">
        <f t="shared" si="39"/>
        <v>16620</v>
      </c>
      <c r="I265" s="62">
        <f t="shared" si="40"/>
        <v>2160.6</v>
      </c>
      <c r="J265" s="62">
        <f t="shared" si="41"/>
        <v>18780.599999999999</v>
      </c>
    </row>
    <row r="266" spans="1:10" s="19" customFormat="1" x14ac:dyDescent="0.25">
      <c r="A266" s="56">
        <v>8</v>
      </c>
      <c r="B266" s="108" t="s">
        <v>311</v>
      </c>
      <c r="C266" s="108" t="s">
        <v>306</v>
      </c>
      <c r="D266" s="108" t="s">
        <v>248</v>
      </c>
      <c r="E266" s="116">
        <v>500</v>
      </c>
      <c r="F266" s="117">
        <v>6.18</v>
      </c>
      <c r="G266" s="149"/>
      <c r="H266" s="62">
        <f t="shared" si="39"/>
        <v>3090</v>
      </c>
      <c r="I266" s="117">
        <f t="shared" si="40"/>
        <v>401.7</v>
      </c>
      <c r="J266" s="117">
        <f t="shared" si="41"/>
        <v>3491.7</v>
      </c>
    </row>
    <row r="267" spans="1:10" s="19" customFormat="1" ht="23.25" customHeight="1" x14ac:dyDescent="0.25">
      <c r="A267" s="66"/>
      <c r="B267" s="67"/>
      <c r="C267" s="67"/>
      <c r="D267" s="67"/>
      <c r="E267" s="181" t="s">
        <v>223</v>
      </c>
      <c r="F267" s="182"/>
      <c r="G267" s="124"/>
      <c r="H267" s="68">
        <f>SUM(H261:H266)</f>
        <v>41171</v>
      </c>
      <c r="I267" s="68">
        <f>SUM(I261:I266)</f>
        <v>5352.23</v>
      </c>
      <c r="J267" s="69">
        <f>SUM(J261:J266)</f>
        <v>46523.229999999996</v>
      </c>
    </row>
    <row r="268" spans="1:10" s="19" customFormat="1" ht="24.75" customHeight="1" x14ac:dyDescent="0.25">
      <c r="A268" s="81"/>
      <c r="B268" s="183" t="s">
        <v>312</v>
      </c>
      <c r="C268" s="183"/>
      <c r="D268" s="183"/>
      <c r="E268" s="183"/>
      <c r="F268" s="183"/>
      <c r="G268" s="183"/>
      <c r="H268" s="183"/>
      <c r="I268" s="183"/>
      <c r="J268" s="183"/>
    </row>
    <row r="269" spans="1:10" s="19" customFormat="1" ht="30" x14ac:dyDescent="0.25">
      <c r="A269" s="56" t="s">
        <v>1</v>
      </c>
      <c r="B269" s="56" t="s">
        <v>2</v>
      </c>
      <c r="C269" s="56" t="s">
        <v>3</v>
      </c>
      <c r="D269" s="56" t="s">
        <v>4</v>
      </c>
      <c r="E269" s="56" t="s">
        <v>5</v>
      </c>
      <c r="F269" s="57" t="s">
        <v>6</v>
      </c>
      <c r="G269" s="57" t="s">
        <v>455</v>
      </c>
      <c r="H269" s="57" t="s">
        <v>7</v>
      </c>
      <c r="I269" s="56" t="s">
        <v>8</v>
      </c>
      <c r="J269" s="58" t="s">
        <v>9</v>
      </c>
    </row>
    <row r="270" spans="1:10" s="19" customFormat="1" x14ac:dyDescent="0.25">
      <c r="A270" s="56">
        <v>1</v>
      </c>
      <c r="B270" s="59" t="s">
        <v>313</v>
      </c>
      <c r="C270" s="59" t="s">
        <v>314</v>
      </c>
      <c r="D270" s="59" t="s">
        <v>248</v>
      </c>
      <c r="E270" s="61">
        <v>60</v>
      </c>
      <c r="F270" s="62">
        <v>2.27</v>
      </c>
      <c r="G270" s="147"/>
      <c r="H270" s="62">
        <f t="shared" ref="H270:H273" si="42">(E270*F270)-(F270*E270)*G270</f>
        <v>136.19999999999999</v>
      </c>
      <c r="I270" s="62">
        <f t="shared" ref="I270:I273" si="43">H270*13/100</f>
        <v>17.706</v>
      </c>
      <c r="J270" s="62">
        <f t="shared" ref="J270:J273" si="44">I270+H270</f>
        <v>153.90599999999998</v>
      </c>
    </row>
    <row r="271" spans="1:10" s="19" customFormat="1" x14ac:dyDescent="0.25">
      <c r="A271" s="56">
        <v>2</v>
      </c>
      <c r="B271" s="59" t="s">
        <v>315</v>
      </c>
      <c r="C271" s="59" t="s">
        <v>277</v>
      </c>
      <c r="D271" s="59" t="s">
        <v>248</v>
      </c>
      <c r="E271" s="61">
        <v>350</v>
      </c>
      <c r="F271" s="62">
        <v>1.96</v>
      </c>
      <c r="G271" s="147"/>
      <c r="H271" s="62">
        <f t="shared" si="42"/>
        <v>686</v>
      </c>
      <c r="I271" s="62">
        <f t="shared" si="43"/>
        <v>89.18</v>
      </c>
      <c r="J271" s="62">
        <f t="shared" si="44"/>
        <v>775.18000000000006</v>
      </c>
    </row>
    <row r="272" spans="1:10" s="19" customFormat="1" x14ac:dyDescent="0.25">
      <c r="A272" s="56">
        <v>3</v>
      </c>
      <c r="B272" s="59" t="s">
        <v>316</v>
      </c>
      <c r="C272" s="59" t="s">
        <v>277</v>
      </c>
      <c r="D272" s="59" t="s">
        <v>248</v>
      </c>
      <c r="E272" s="61">
        <v>350</v>
      </c>
      <c r="F272" s="62">
        <v>2.04</v>
      </c>
      <c r="G272" s="147"/>
      <c r="H272" s="62">
        <f t="shared" si="42"/>
        <v>714</v>
      </c>
      <c r="I272" s="62">
        <f t="shared" si="43"/>
        <v>92.82</v>
      </c>
      <c r="J272" s="62">
        <f t="shared" si="44"/>
        <v>806.81999999999994</v>
      </c>
    </row>
    <row r="273" spans="1:10" s="19" customFormat="1" x14ac:dyDescent="0.25">
      <c r="A273" s="56">
        <v>4</v>
      </c>
      <c r="B273" s="59" t="s">
        <v>317</v>
      </c>
      <c r="C273" s="59" t="s">
        <v>314</v>
      </c>
      <c r="D273" s="59" t="s">
        <v>248</v>
      </c>
      <c r="E273" s="61">
        <v>200</v>
      </c>
      <c r="F273" s="62">
        <v>5.96</v>
      </c>
      <c r="G273" s="147"/>
      <c r="H273" s="62">
        <f t="shared" si="42"/>
        <v>1192</v>
      </c>
      <c r="I273" s="62">
        <f t="shared" si="43"/>
        <v>154.96</v>
      </c>
      <c r="J273" s="62">
        <f t="shared" si="44"/>
        <v>1346.96</v>
      </c>
    </row>
    <row r="274" spans="1:10" s="19" customFormat="1" ht="23.25" customHeight="1" x14ac:dyDescent="0.25">
      <c r="A274" s="66"/>
      <c r="B274" s="67"/>
      <c r="C274" s="67"/>
      <c r="D274" s="67"/>
      <c r="E274" s="189" t="s">
        <v>228</v>
      </c>
      <c r="F274" s="190"/>
      <c r="G274" s="127"/>
      <c r="H274" s="72">
        <f>SUM(H270:H273)</f>
        <v>2728.2</v>
      </c>
      <c r="I274" s="72">
        <f>SUM(I270:I273)</f>
        <v>354.66600000000005</v>
      </c>
      <c r="J274" s="73">
        <f>SUM(J270:J273)</f>
        <v>3082.866</v>
      </c>
    </row>
    <row r="275" spans="1:10" s="19" customFormat="1" ht="24" customHeight="1" x14ac:dyDescent="0.25">
      <c r="A275" s="81"/>
      <c r="B275" s="183" t="s">
        <v>318</v>
      </c>
      <c r="C275" s="183"/>
      <c r="D275" s="183"/>
      <c r="E275" s="183"/>
      <c r="F275" s="183"/>
      <c r="G275" s="183"/>
      <c r="H275" s="183"/>
      <c r="I275" s="183"/>
      <c r="J275" s="183"/>
    </row>
    <row r="276" spans="1:10" s="19" customFormat="1" ht="30" x14ac:dyDescent="0.25">
      <c r="A276" s="56" t="s">
        <v>1</v>
      </c>
      <c r="B276" s="56" t="s">
        <v>2</v>
      </c>
      <c r="C276" s="56" t="s">
        <v>3</v>
      </c>
      <c r="D276" s="56" t="s">
        <v>4</v>
      </c>
      <c r="E276" s="56" t="s">
        <v>5</v>
      </c>
      <c r="F276" s="57" t="s">
        <v>6</v>
      </c>
      <c r="G276" s="57" t="s">
        <v>455</v>
      </c>
      <c r="H276" s="57" t="s">
        <v>7</v>
      </c>
      <c r="I276" s="56" t="s">
        <v>8</v>
      </c>
      <c r="J276" s="58" t="s">
        <v>9</v>
      </c>
    </row>
    <row r="277" spans="1:10" s="19" customFormat="1" x14ac:dyDescent="0.25">
      <c r="A277" s="56">
        <v>1</v>
      </c>
      <c r="B277" s="59" t="s">
        <v>319</v>
      </c>
      <c r="C277" s="84"/>
      <c r="D277" s="59" t="s">
        <v>248</v>
      </c>
      <c r="E277" s="61">
        <v>50</v>
      </c>
      <c r="F277" s="62">
        <v>2</v>
      </c>
      <c r="G277" s="147"/>
      <c r="H277" s="62">
        <f t="shared" ref="H277:H290" si="45">(E277*F277)-(F277*E277)*G277</f>
        <v>100</v>
      </c>
      <c r="I277" s="62">
        <f t="shared" ref="I277:I290" si="46">H277*13/100</f>
        <v>13</v>
      </c>
      <c r="J277" s="62">
        <f t="shared" ref="J277:J290" si="47">I277+H277</f>
        <v>113</v>
      </c>
    </row>
    <row r="278" spans="1:10" s="19" customFormat="1" x14ac:dyDescent="0.25">
      <c r="A278" s="56">
        <v>2</v>
      </c>
      <c r="B278" s="59" t="s">
        <v>320</v>
      </c>
      <c r="C278" s="84"/>
      <c r="D278" s="59" t="s">
        <v>321</v>
      </c>
      <c r="E278" s="61">
        <v>120</v>
      </c>
      <c r="F278" s="62">
        <v>0.59</v>
      </c>
      <c r="G278" s="147"/>
      <c r="H278" s="62">
        <f t="shared" si="45"/>
        <v>70.8</v>
      </c>
      <c r="I278" s="62">
        <f t="shared" si="46"/>
        <v>9.2040000000000006</v>
      </c>
      <c r="J278" s="62">
        <f t="shared" si="47"/>
        <v>80.003999999999991</v>
      </c>
    </row>
    <row r="279" spans="1:10" s="19" customFormat="1" x14ac:dyDescent="0.25">
      <c r="A279" s="56">
        <v>3</v>
      </c>
      <c r="B279" s="59" t="s">
        <v>322</v>
      </c>
      <c r="C279" s="59" t="s">
        <v>323</v>
      </c>
      <c r="D279" s="59" t="s">
        <v>248</v>
      </c>
      <c r="E279" s="61">
        <v>1000</v>
      </c>
      <c r="F279" s="62">
        <v>0.82</v>
      </c>
      <c r="G279" s="147"/>
      <c r="H279" s="62">
        <f t="shared" si="45"/>
        <v>820</v>
      </c>
      <c r="I279" s="62">
        <f t="shared" si="46"/>
        <v>106.6</v>
      </c>
      <c r="J279" s="62">
        <f t="shared" si="47"/>
        <v>926.6</v>
      </c>
    </row>
    <row r="280" spans="1:10" s="19" customFormat="1" x14ac:dyDescent="0.25">
      <c r="A280" s="56">
        <v>4</v>
      </c>
      <c r="B280" s="59" t="s">
        <v>324</v>
      </c>
      <c r="C280" s="59" t="s">
        <v>275</v>
      </c>
      <c r="D280" s="59" t="s">
        <v>248</v>
      </c>
      <c r="E280" s="61">
        <v>1000</v>
      </c>
      <c r="F280" s="62">
        <v>0.85</v>
      </c>
      <c r="G280" s="147"/>
      <c r="H280" s="62">
        <f t="shared" si="45"/>
        <v>850</v>
      </c>
      <c r="I280" s="62">
        <f t="shared" si="46"/>
        <v>110.5</v>
      </c>
      <c r="J280" s="62">
        <f t="shared" si="47"/>
        <v>960.5</v>
      </c>
    </row>
    <row r="281" spans="1:10" s="19" customFormat="1" x14ac:dyDescent="0.25">
      <c r="A281" s="56">
        <v>5</v>
      </c>
      <c r="B281" s="59" t="s">
        <v>325</v>
      </c>
      <c r="C281" s="84"/>
      <c r="D281" s="59" t="s">
        <v>248</v>
      </c>
      <c r="E281" s="61">
        <v>250</v>
      </c>
      <c r="F281" s="62">
        <v>1.98</v>
      </c>
      <c r="G281" s="147"/>
      <c r="H281" s="62">
        <f t="shared" si="45"/>
        <v>495</v>
      </c>
      <c r="I281" s="62">
        <f t="shared" si="46"/>
        <v>64.349999999999994</v>
      </c>
      <c r="J281" s="62">
        <f t="shared" si="47"/>
        <v>559.35</v>
      </c>
    </row>
    <row r="282" spans="1:10" s="19" customFormat="1" x14ac:dyDescent="0.25">
      <c r="A282" s="56">
        <v>6</v>
      </c>
      <c r="B282" s="59" t="s">
        <v>326</v>
      </c>
      <c r="C282" s="84"/>
      <c r="D282" s="59" t="s">
        <v>248</v>
      </c>
      <c r="E282" s="61">
        <v>400</v>
      </c>
      <c r="F282" s="62">
        <v>1.67</v>
      </c>
      <c r="G282" s="147"/>
      <c r="H282" s="62">
        <f t="shared" si="45"/>
        <v>668</v>
      </c>
      <c r="I282" s="62">
        <f t="shared" si="46"/>
        <v>86.84</v>
      </c>
      <c r="J282" s="62">
        <f t="shared" si="47"/>
        <v>754.84</v>
      </c>
    </row>
    <row r="283" spans="1:10" s="19" customFormat="1" x14ac:dyDescent="0.25">
      <c r="A283" s="56">
        <v>7</v>
      </c>
      <c r="B283" s="59" t="s">
        <v>327</v>
      </c>
      <c r="C283" s="84"/>
      <c r="D283" s="59" t="s">
        <v>248</v>
      </c>
      <c r="E283" s="61">
        <v>150</v>
      </c>
      <c r="F283" s="62">
        <v>1.73</v>
      </c>
      <c r="G283" s="147"/>
      <c r="H283" s="62">
        <f t="shared" si="45"/>
        <v>259.5</v>
      </c>
      <c r="I283" s="62">
        <f t="shared" si="46"/>
        <v>33.734999999999999</v>
      </c>
      <c r="J283" s="62">
        <f t="shared" si="47"/>
        <v>293.23500000000001</v>
      </c>
    </row>
    <row r="284" spans="1:10" s="19" customFormat="1" x14ac:dyDescent="0.25">
      <c r="A284" s="56">
        <v>8</v>
      </c>
      <c r="B284" s="59" t="s">
        <v>328</v>
      </c>
      <c r="C284" s="84"/>
      <c r="D284" s="59" t="s">
        <v>248</v>
      </c>
      <c r="E284" s="61">
        <v>30</v>
      </c>
      <c r="F284" s="62">
        <v>0.82</v>
      </c>
      <c r="G284" s="147"/>
      <c r="H284" s="62">
        <f t="shared" si="45"/>
        <v>24.599999999999998</v>
      </c>
      <c r="I284" s="62">
        <f t="shared" si="46"/>
        <v>3.1979999999999995</v>
      </c>
      <c r="J284" s="62">
        <f t="shared" si="47"/>
        <v>27.797999999999998</v>
      </c>
    </row>
    <row r="285" spans="1:10" s="19" customFormat="1" x14ac:dyDescent="0.25">
      <c r="A285" s="56">
        <v>9</v>
      </c>
      <c r="B285" s="59" t="s">
        <v>329</v>
      </c>
      <c r="C285" s="84"/>
      <c r="D285" s="59" t="s">
        <v>262</v>
      </c>
      <c r="E285" s="61">
        <v>100</v>
      </c>
      <c r="F285" s="62">
        <v>0.6</v>
      </c>
      <c r="G285" s="147"/>
      <c r="H285" s="62">
        <f t="shared" si="45"/>
        <v>60</v>
      </c>
      <c r="I285" s="62">
        <f t="shared" si="46"/>
        <v>7.8</v>
      </c>
      <c r="J285" s="62">
        <f t="shared" si="47"/>
        <v>67.8</v>
      </c>
    </row>
    <row r="286" spans="1:10" s="19" customFormat="1" x14ac:dyDescent="0.25">
      <c r="A286" s="56">
        <v>10</v>
      </c>
      <c r="B286" s="59" t="s">
        <v>330</v>
      </c>
      <c r="C286" s="84"/>
      <c r="D286" s="59" t="s">
        <v>321</v>
      </c>
      <c r="E286" s="61">
        <v>50</v>
      </c>
      <c r="F286" s="62">
        <v>0.65</v>
      </c>
      <c r="G286" s="147"/>
      <c r="H286" s="62">
        <f t="shared" si="45"/>
        <v>32.5</v>
      </c>
      <c r="I286" s="62">
        <f t="shared" si="46"/>
        <v>4.2249999999999996</v>
      </c>
      <c r="J286" s="62">
        <f t="shared" si="47"/>
        <v>36.725000000000001</v>
      </c>
    </row>
    <row r="287" spans="1:10" s="19" customFormat="1" x14ac:dyDescent="0.25">
      <c r="A287" s="56">
        <v>11</v>
      </c>
      <c r="B287" s="59" t="s">
        <v>331</v>
      </c>
      <c r="C287" s="84"/>
      <c r="D287" s="59" t="s">
        <v>321</v>
      </c>
      <c r="E287" s="61">
        <v>120</v>
      </c>
      <c r="F287" s="62">
        <v>0.59</v>
      </c>
      <c r="G287" s="147"/>
      <c r="H287" s="62">
        <f t="shared" si="45"/>
        <v>70.8</v>
      </c>
      <c r="I287" s="62">
        <f t="shared" si="46"/>
        <v>9.2040000000000006</v>
      </c>
      <c r="J287" s="62">
        <f t="shared" si="47"/>
        <v>80.003999999999991</v>
      </c>
    </row>
    <row r="288" spans="1:10" s="19" customFormat="1" x14ac:dyDescent="0.25">
      <c r="A288" s="56">
        <v>12</v>
      </c>
      <c r="B288" s="59" t="s">
        <v>332</v>
      </c>
      <c r="C288" s="84"/>
      <c r="D288" s="59" t="s">
        <v>248</v>
      </c>
      <c r="E288" s="61">
        <v>500</v>
      </c>
      <c r="F288" s="62">
        <v>1.05</v>
      </c>
      <c r="G288" s="147"/>
      <c r="H288" s="62">
        <f t="shared" si="45"/>
        <v>525</v>
      </c>
      <c r="I288" s="62">
        <f t="shared" si="46"/>
        <v>68.25</v>
      </c>
      <c r="J288" s="62">
        <f t="shared" si="47"/>
        <v>593.25</v>
      </c>
    </row>
    <row r="289" spans="1:11" s="19" customFormat="1" ht="24" customHeight="1" x14ac:dyDescent="0.25">
      <c r="A289" s="56">
        <v>13</v>
      </c>
      <c r="B289" s="59" t="s">
        <v>333</v>
      </c>
      <c r="C289" s="84"/>
      <c r="D289" s="59" t="s">
        <v>248</v>
      </c>
      <c r="E289" s="61">
        <v>200</v>
      </c>
      <c r="F289" s="62">
        <v>1.65</v>
      </c>
      <c r="G289" s="147"/>
      <c r="H289" s="62">
        <f t="shared" si="45"/>
        <v>330</v>
      </c>
      <c r="I289" s="62">
        <f t="shared" si="46"/>
        <v>42.9</v>
      </c>
      <c r="J289" s="62">
        <f t="shared" si="47"/>
        <v>372.9</v>
      </c>
    </row>
    <row r="290" spans="1:11" s="19" customFormat="1" ht="14.45" customHeight="1" x14ac:dyDescent="0.25">
      <c r="A290" s="56">
        <v>14</v>
      </c>
      <c r="B290" s="59" t="s">
        <v>334</v>
      </c>
      <c r="C290" s="84"/>
      <c r="D290" s="59" t="s">
        <v>248</v>
      </c>
      <c r="E290" s="61">
        <v>30</v>
      </c>
      <c r="F290" s="62">
        <v>1.92</v>
      </c>
      <c r="G290" s="147"/>
      <c r="H290" s="62">
        <f t="shared" si="45"/>
        <v>57.599999999999994</v>
      </c>
      <c r="I290" s="62">
        <f t="shared" si="46"/>
        <v>7.4879999999999995</v>
      </c>
      <c r="J290" s="62">
        <f t="shared" si="47"/>
        <v>65.087999999999994</v>
      </c>
    </row>
    <row r="291" spans="1:11" s="19" customFormat="1" ht="22.7" customHeight="1" x14ac:dyDescent="0.25">
      <c r="A291" s="66"/>
      <c r="B291" s="67"/>
      <c r="C291" s="67"/>
      <c r="D291" s="67"/>
      <c r="E291" s="181" t="s">
        <v>235</v>
      </c>
      <c r="F291" s="182"/>
      <c r="G291" s="124"/>
      <c r="H291" s="68">
        <f>SUM(H277:H290)</f>
        <v>4363.8000000000011</v>
      </c>
      <c r="I291" s="68">
        <f>SUM(I277:I290)</f>
        <v>567.2940000000001</v>
      </c>
      <c r="J291" s="69">
        <f>SUM(J277:J290)</f>
        <v>4931.0939999999991</v>
      </c>
    </row>
    <row r="292" spans="1:11" s="19" customFormat="1" ht="27" customHeight="1" x14ac:dyDescent="0.25">
      <c r="A292" s="66"/>
      <c r="B292" s="183" t="s">
        <v>335</v>
      </c>
      <c r="C292" s="183"/>
      <c r="D292" s="183"/>
      <c r="E292" s="183"/>
      <c r="F292" s="183"/>
      <c r="G292" s="183"/>
      <c r="H292" s="183"/>
      <c r="I292" s="183"/>
      <c r="J292" s="183"/>
    </row>
    <row r="293" spans="1:11" s="19" customFormat="1" ht="30" x14ac:dyDescent="0.25">
      <c r="A293" s="56" t="s">
        <v>1</v>
      </c>
      <c r="B293" s="56" t="s">
        <v>2</v>
      </c>
      <c r="C293" s="56" t="s">
        <v>3</v>
      </c>
      <c r="D293" s="56" t="s">
        <v>4</v>
      </c>
      <c r="E293" s="56" t="s">
        <v>5</v>
      </c>
      <c r="F293" s="57" t="s">
        <v>6</v>
      </c>
      <c r="G293" s="57" t="s">
        <v>455</v>
      </c>
      <c r="H293" s="57" t="s">
        <v>7</v>
      </c>
      <c r="I293" s="56" t="s">
        <v>8</v>
      </c>
      <c r="J293" s="58" t="s">
        <v>9</v>
      </c>
    </row>
    <row r="294" spans="1:11" s="23" customFormat="1" x14ac:dyDescent="0.25">
      <c r="A294" s="56">
        <v>1</v>
      </c>
      <c r="B294" s="64" t="s">
        <v>336</v>
      </c>
      <c r="C294" s="64" t="s">
        <v>337</v>
      </c>
      <c r="D294" s="64" t="s">
        <v>338</v>
      </c>
      <c r="E294" s="61">
        <v>375</v>
      </c>
      <c r="F294" s="62">
        <v>21.58</v>
      </c>
      <c r="G294" s="147"/>
      <c r="H294" s="62">
        <f t="shared" ref="H294" si="48">(E294*F294)-(F294*E294)*G294</f>
        <v>8092.4999999999991</v>
      </c>
      <c r="I294" s="62">
        <f t="shared" ref="I294" si="49">H294*13/100</f>
        <v>1052.0249999999999</v>
      </c>
      <c r="J294" s="85">
        <f t="shared" ref="J294" si="50">I294+H294</f>
        <v>9144.5249999999996</v>
      </c>
    </row>
    <row r="295" spans="1:11" s="19" customFormat="1" ht="22.7" customHeight="1" x14ac:dyDescent="0.25">
      <c r="A295" s="66"/>
      <c r="B295" s="67"/>
      <c r="C295" s="67"/>
      <c r="D295" s="67"/>
      <c r="E295" s="181" t="s">
        <v>110</v>
      </c>
      <c r="F295" s="182"/>
      <c r="G295" s="124"/>
      <c r="H295" s="68">
        <f>$H$294</f>
        <v>8092.4999999999991</v>
      </c>
      <c r="I295" s="68">
        <f>$I$294</f>
        <v>1052.0249999999999</v>
      </c>
      <c r="J295" s="69">
        <f>$J$294</f>
        <v>9144.5249999999996</v>
      </c>
    </row>
    <row r="296" spans="1:11" s="19" customFormat="1" ht="33.75" customHeight="1" x14ac:dyDescent="0.25">
      <c r="A296" s="172" t="s">
        <v>339</v>
      </c>
      <c r="B296" s="173"/>
      <c r="C296" s="173"/>
      <c r="D296" s="173"/>
      <c r="E296" s="173"/>
      <c r="F296" s="174"/>
      <c r="G296" s="126"/>
      <c r="H296" s="75">
        <f>H295+H291+H274+H267+H258+H254</f>
        <v>56355.5</v>
      </c>
      <c r="I296" s="75">
        <f>I295+I291+I274+I267+I258+I254</f>
        <v>7326.2150000000001</v>
      </c>
      <c r="J296" s="86">
        <f>J291+J295+J274+J267+J258+J254</f>
        <v>63681.714999999997</v>
      </c>
      <c r="K296" s="60"/>
    </row>
    <row r="297" spans="1:11" s="20" customFormat="1" ht="15.75" x14ac:dyDescent="0.25">
      <c r="A297" s="22"/>
      <c r="B297" s="22"/>
      <c r="C297" s="22"/>
      <c r="D297" s="77"/>
      <c r="E297" s="70"/>
      <c r="F297" s="70"/>
      <c r="G297" s="70"/>
      <c r="H297" s="78"/>
      <c r="I297" s="87"/>
      <c r="J297" s="79"/>
      <c r="K297" s="80"/>
    </row>
    <row r="298" spans="1:11" s="19" customFormat="1" ht="45.95" customHeight="1" x14ac:dyDescent="0.25">
      <c r="A298" s="175" t="s">
        <v>340</v>
      </c>
      <c r="B298" s="176"/>
      <c r="C298" s="176"/>
      <c r="D298" s="176"/>
      <c r="E298" s="176"/>
      <c r="F298" s="176"/>
      <c r="G298" s="176"/>
      <c r="H298" s="176"/>
      <c r="I298" s="176"/>
      <c r="J298" s="177"/>
    </row>
    <row r="299" spans="1:11" s="19" customFormat="1" ht="26.25" customHeight="1" x14ac:dyDescent="0.25">
      <c r="A299" s="81"/>
      <c r="B299" s="191" t="s">
        <v>0</v>
      </c>
      <c r="C299" s="192"/>
      <c r="D299" s="192"/>
      <c r="E299" s="192"/>
      <c r="F299" s="192"/>
      <c r="G299" s="192"/>
      <c r="H299" s="192"/>
      <c r="I299" s="192"/>
      <c r="J299" s="192"/>
    </row>
    <row r="300" spans="1:11" s="19" customFormat="1" ht="30" x14ac:dyDescent="0.25">
      <c r="A300" s="56" t="s">
        <v>1</v>
      </c>
      <c r="B300" s="56" t="s">
        <v>2</v>
      </c>
      <c r="C300" s="56" t="s">
        <v>3</v>
      </c>
      <c r="D300" s="56" t="s">
        <v>4</v>
      </c>
      <c r="E300" s="56" t="s">
        <v>5</v>
      </c>
      <c r="F300" s="133" t="s">
        <v>6</v>
      </c>
      <c r="G300" s="142"/>
      <c r="H300" s="57" t="s">
        <v>7</v>
      </c>
      <c r="I300" s="56" t="s">
        <v>8</v>
      </c>
      <c r="J300" s="58" t="s">
        <v>9</v>
      </c>
    </row>
    <row r="301" spans="1:11" s="19" customFormat="1" x14ac:dyDescent="0.25">
      <c r="A301" s="56">
        <v>1</v>
      </c>
      <c r="B301" s="59" t="s">
        <v>258</v>
      </c>
      <c r="C301" s="59" t="s">
        <v>247</v>
      </c>
      <c r="D301" s="59" t="s">
        <v>248</v>
      </c>
      <c r="E301" s="61">
        <v>13000</v>
      </c>
      <c r="F301" s="117"/>
      <c r="G301" s="143"/>
      <c r="H301" s="117">
        <f>F301*E301</f>
        <v>0</v>
      </c>
      <c r="I301" s="117">
        <f t="shared" ref="I301:I307" si="51">H301*13/100</f>
        <v>0</v>
      </c>
      <c r="J301" s="117">
        <f>I301+H301</f>
        <v>0</v>
      </c>
    </row>
    <row r="302" spans="1:11" s="19" customFormat="1" x14ac:dyDescent="0.25">
      <c r="A302" s="56">
        <v>2</v>
      </c>
      <c r="B302" s="59" t="s">
        <v>341</v>
      </c>
      <c r="C302" s="59" t="s">
        <v>247</v>
      </c>
      <c r="D302" s="59" t="s">
        <v>248</v>
      </c>
      <c r="E302" s="61">
        <v>13000</v>
      </c>
      <c r="F302" s="104"/>
      <c r="G302" s="143"/>
      <c r="H302" s="117">
        <f t="shared" ref="H302:H313" si="52">F302*E302</f>
        <v>0</v>
      </c>
      <c r="I302" s="117">
        <f t="shared" si="51"/>
        <v>0</v>
      </c>
      <c r="J302" s="117">
        <f t="shared" ref="J302:J307" si="53">I302+H302</f>
        <v>0</v>
      </c>
    </row>
    <row r="303" spans="1:11" s="19" customFormat="1" x14ac:dyDescent="0.25">
      <c r="A303" s="56">
        <v>3</v>
      </c>
      <c r="B303" s="59" t="s">
        <v>342</v>
      </c>
      <c r="C303" s="59" t="s">
        <v>343</v>
      </c>
      <c r="D303" s="59" t="s">
        <v>296</v>
      </c>
      <c r="E303" s="61">
        <v>14400</v>
      </c>
      <c r="F303" s="117"/>
      <c r="G303" s="143"/>
      <c r="H303" s="117">
        <f t="shared" si="52"/>
        <v>0</v>
      </c>
      <c r="I303" s="117">
        <f t="shared" si="51"/>
        <v>0</v>
      </c>
      <c r="J303" s="117">
        <f t="shared" si="53"/>
        <v>0</v>
      </c>
    </row>
    <row r="304" spans="1:11" s="19" customFormat="1" x14ac:dyDescent="0.25">
      <c r="A304" s="56">
        <v>4</v>
      </c>
      <c r="B304" s="59" t="s">
        <v>344</v>
      </c>
      <c r="C304" s="59" t="s">
        <v>345</v>
      </c>
      <c r="D304" s="59" t="s">
        <v>296</v>
      </c>
      <c r="E304" s="61">
        <v>16200</v>
      </c>
      <c r="F304" s="104"/>
      <c r="G304" s="143"/>
      <c r="H304" s="117">
        <f t="shared" si="52"/>
        <v>0</v>
      </c>
      <c r="I304" s="117">
        <f t="shared" si="51"/>
        <v>0</v>
      </c>
      <c r="J304" s="117">
        <f t="shared" si="53"/>
        <v>0</v>
      </c>
    </row>
    <row r="305" spans="1:11" s="19" customFormat="1" x14ac:dyDescent="0.25">
      <c r="A305" s="56">
        <v>5</v>
      </c>
      <c r="B305" s="59" t="s">
        <v>346</v>
      </c>
      <c r="C305" s="59" t="s">
        <v>345</v>
      </c>
      <c r="D305" s="59" t="s">
        <v>296</v>
      </c>
      <c r="E305" s="61">
        <v>9800</v>
      </c>
      <c r="F305" s="104"/>
      <c r="G305" s="143"/>
      <c r="H305" s="117">
        <f t="shared" si="52"/>
        <v>0</v>
      </c>
      <c r="I305" s="117">
        <f t="shared" si="51"/>
        <v>0</v>
      </c>
      <c r="J305" s="117">
        <f t="shared" si="53"/>
        <v>0</v>
      </c>
    </row>
    <row r="306" spans="1:11" s="19" customFormat="1" x14ac:dyDescent="0.25">
      <c r="A306" s="56">
        <v>6</v>
      </c>
      <c r="B306" s="59" t="s">
        <v>347</v>
      </c>
      <c r="C306" s="59" t="s">
        <v>345</v>
      </c>
      <c r="D306" s="59" t="s">
        <v>296</v>
      </c>
      <c r="E306" s="61">
        <v>9700</v>
      </c>
      <c r="F306" s="104"/>
      <c r="G306" s="143"/>
      <c r="H306" s="117">
        <f t="shared" si="52"/>
        <v>0</v>
      </c>
      <c r="I306" s="117">
        <f t="shared" si="51"/>
        <v>0</v>
      </c>
      <c r="J306" s="117">
        <f t="shared" si="53"/>
        <v>0</v>
      </c>
    </row>
    <row r="307" spans="1:11" s="19" customFormat="1" x14ac:dyDescent="0.25">
      <c r="A307" s="56">
        <v>7</v>
      </c>
      <c r="B307" s="59" t="s">
        <v>263</v>
      </c>
      <c r="C307" s="59" t="s">
        <v>348</v>
      </c>
      <c r="D307" s="59" t="s">
        <v>296</v>
      </c>
      <c r="E307" s="61">
        <v>13000</v>
      </c>
      <c r="F307" s="117"/>
      <c r="G307" s="143"/>
      <c r="H307" s="117">
        <f t="shared" si="52"/>
        <v>0</v>
      </c>
      <c r="I307" s="117">
        <f t="shared" si="51"/>
        <v>0</v>
      </c>
      <c r="J307" s="117">
        <f t="shared" si="53"/>
        <v>0</v>
      </c>
    </row>
    <row r="308" spans="1:11" s="19" customFormat="1" ht="24.75" customHeight="1" x14ac:dyDescent="0.25">
      <c r="A308" s="66"/>
      <c r="B308" s="67"/>
      <c r="C308" s="67"/>
      <c r="D308" s="67"/>
      <c r="E308" s="181" t="s">
        <v>212</v>
      </c>
      <c r="F308" s="182"/>
      <c r="G308" s="146"/>
      <c r="H308" s="68">
        <f>SUM(H301:H307)</f>
        <v>0</v>
      </c>
      <c r="I308" s="68">
        <f>SUM(I301:I307)</f>
        <v>0</v>
      </c>
      <c r="J308" s="69">
        <f>SUM(J301:J307)</f>
        <v>0</v>
      </c>
      <c r="K308" s="60"/>
    </row>
    <row r="309" spans="1:11" s="19" customFormat="1" ht="23.25" customHeight="1" x14ac:dyDescent="0.25">
      <c r="A309" s="88"/>
      <c r="B309" s="188" t="s">
        <v>349</v>
      </c>
      <c r="C309" s="188"/>
      <c r="D309" s="188"/>
      <c r="E309" s="188"/>
      <c r="F309" s="188"/>
      <c r="G309" s="188"/>
      <c r="H309" s="188"/>
      <c r="I309" s="188"/>
      <c r="J309" s="188"/>
    </row>
    <row r="310" spans="1:11" s="19" customFormat="1" ht="30" x14ac:dyDescent="0.25">
      <c r="A310" s="56" t="s">
        <v>1</v>
      </c>
      <c r="B310" s="56" t="s">
        <v>2</v>
      </c>
      <c r="C310" s="56" t="s">
        <v>3</v>
      </c>
      <c r="D310" s="56" t="s">
        <v>4</v>
      </c>
      <c r="E310" s="56" t="s">
        <v>5</v>
      </c>
      <c r="F310" s="133" t="s">
        <v>6</v>
      </c>
      <c r="G310" s="142"/>
      <c r="H310" s="57" t="s">
        <v>7</v>
      </c>
      <c r="I310" s="56" t="s">
        <v>8</v>
      </c>
      <c r="J310" s="58" t="s">
        <v>9</v>
      </c>
    </row>
    <row r="311" spans="1:11" s="19" customFormat="1" x14ac:dyDescent="0.25">
      <c r="A311" s="56">
        <v>1</v>
      </c>
      <c r="B311" s="59" t="s">
        <v>273</v>
      </c>
      <c r="C311" s="59" t="s">
        <v>345</v>
      </c>
      <c r="D311" s="59" t="s">
        <v>296</v>
      </c>
      <c r="E311" s="61">
        <v>9700</v>
      </c>
      <c r="F311" s="117"/>
      <c r="G311" s="143"/>
      <c r="H311" s="117">
        <f t="shared" si="52"/>
        <v>0</v>
      </c>
      <c r="I311" s="117">
        <f t="shared" ref="I311:I313" si="54">H311*13/100</f>
        <v>0</v>
      </c>
      <c r="J311" s="117">
        <f t="shared" ref="J311:J313" si="55">I311+H311</f>
        <v>0</v>
      </c>
    </row>
    <row r="312" spans="1:11" s="19" customFormat="1" x14ac:dyDescent="0.25">
      <c r="A312" s="56">
        <v>2</v>
      </c>
      <c r="B312" s="59" t="s">
        <v>274</v>
      </c>
      <c r="C312" s="59" t="s">
        <v>345</v>
      </c>
      <c r="D312" s="59" t="s">
        <v>296</v>
      </c>
      <c r="E312" s="61">
        <v>9700</v>
      </c>
      <c r="F312" s="117"/>
      <c r="G312" s="143"/>
      <c r="H312" s="117">
        <f t="shared" si="52"/>
        <v>0</v>
      </c>
      <c r="I312" s="117">
        <f t="shared" si="54"/>
        <v>0</v>
      </c>
      <c r="J312" s="117">
        <f t="shared" si="55"/>
        <v>0</v>
      </c>
    </row>
    <row r="313" spans="1:11" s="19" customFormat="1" x14ac:dyDescent="0.25">
      <c r="A313" s="56">
        <v>3</v>
      </c>
      <c r="B313" s="59" t="s">
        <v>350</v>
      </c>
      <c r="C313" s="59" t="s">
        <v>345</v>
      </c>
      <c r="D313" s="59" t="s">
        <v>296</v>
      </c>
      <c r="E313" s="61">
        <v>9700</v>
      </c>
      <c r="F313" s="117"/>
      <c r="G313" s="143"/>
      <c r="H313" s="117">
        <f t="shared" si="52"/>
        <v>0</v>
      </c>
      <c r="I313" s="117">
        <f t="shared" si="54"/>
        <v>0</v>
      </c>
      <c r="J313" s="117">
        <f t="shared" si="55"/>
        <v>0</v>
      </c>
    </row>
    <row r="314" spans="1:11" s="19" customFormat="1" ht="21" customHeight="1" x14ac:dyDescent="0.25">
      <c r="A314" s="66"/>
      <c r="B314" s="67"/>
      <c r="C314" s="67"/>
      <c r="D314" s="67"/>
      <c r="E314" s="193" t="s">
        <v>83</v>
      </c>
      <c r="F314" s="194"/>
      <c r="G314" s="150"/>
      <c r="H314" s="89">
        <f>SUM(H311:H313)</f>
        <v>0</v>
      </c>
      <c r="I314" s="89">
        <f>SUM(I311:I313)</f>
        <v>0</v>
      </c>
      <c r="J314" s="90">
        <f>SUM(J311:J313)</f>
        <v>0</v>
      </c>
      <c r="K314" s="60"/>
    </row>
    <row r="315" spans="1:11" s="19" customFormat="1" ht="24" customHeight="1" x14ac:dyDescent="0.25">
      <c r="A315" s="81"/>
      <c r="B315" s="183" t="s">
        <v>351</v>
      </c>
      <c r="C315" s="183"/>
      <c r="D315" s="183"/>
      <c r="E315" s="183"/>
      <c r="F315" s="183"/>
      <c r="G315" s="183"/>
      <c r="H315" s="183"/>
      <c r="I315" s="183"/>
      <c r="J315" s="183"/>
    </row>
    <row r="316" spans="1:11" s="19" customFormat="1" ht="30" x14ac:dyDescent="0.25">
      <c r="A316" s="56" t="s">
        <v>1</v>
      </c>
      <c r="B316" s="56" t="s">
        <v>2</v>
      </c>
      <c r="C316" s="56" t="s">
        <v>3</v>
      </c>
      <c r="D316" s="56" t="s">
        <v>4</v>
      </c>
      <c r="E316" s="56" t="s">
        <v>5</v>
      </c>
      <c r="F316" s="57" t="s">
        <v>6</v>
      </c>
      <c r="G316" s="57" t="s">
        <v>455</v>
      </c>
      <c r="H316" s="57" t="s">
        <v>7</v>
      </c>
      <c r="I316" s="56" t="s">
        <v>8</v>
      </c>
      <c r="J316" s="58" t="s">
        <v>9</v>
      </c>
    </row>
    <row r="317" spans="1:11" s="19" customFormat="1" ht="43.9" customHeight="1" x14ac:dyDescent="0.25">
      <c r="A317" s="56">
        <v>1</v>
      </c>
      <c r="B317" s="59" t="s">
        <v>352</v>
      </c>
      <c r="C317" s="84"/>
      <c r="D317" s="59" t="s">
        <v>248</v>
      </c>
      <c r="E317" s="61">
        <v>8976</v>
      </c>
      <c r="F317" s="62">
        <v>5.72</v>
      </c>
      <c r="G317" s="147"/>
      <c r="H317" s="62">
        <f t="shared" ref="H317:H318" si="56">(E317*F317)-(F317*E317)*G317</f>
        <v>51342.720000000001</v>
      </c>
      <c r="I317" s="62">
        <f t="shared" ref="I317:I322" si="57">H317*13/100</f>
        <v>6674.5536000000002</v>
      </c>
      <c r="J317" s="62">
        <f t="shared" ref="J317:J318" si="58">I317+H317</f>
        <v>58017.2736</v>
      </c>
    </row>
    <row r="318" spans="1:11" s="19" customFormat="1" x14ac:dyDescent="0.25">
      <c r="A318" s="56">
        <v>2</v>
      </c>
      <c r="B318" s="59" t="s">
        <v>353</v>
      </c>
      <c r="C318" s="84"/>
      <c r="D318" s="59" t="s">
        <v>248</v>
      </c>
      <c r="E318" s="61">
        <v>8976</v>
      </c>
      <c r="F318" s="62">
        <v>5.47</v>
      </c>
      <c r="G318" s="147"/>
      <c r="H318" s="62">
        <f t="shared" si="56"/>
        <v>49098.720000000001</v>
      </c>
      <c r="I318" s="62">
        <f t="shared" si="57"/>
        <v>6382.8335999999999</v>
      </c>
      <c r="J318" s="62">
        <f t="shared" si="58"/>
        <v>55481.553599999999</v>
      </c>
    </row>
    <row r="319" spans="1:11" s="19" customFormat="1" ht="24" customHeight="1" x14ac:dyDescent="0.25">
      <c r="A319" s="66"/>
      <c r="B319" s="67"/>
      <c r="C319" s="67"/>
      <c r="D319" s="67"/>
      <c r="E319" s="181" t="s">
        <v>223</v>
      </c>
      <c r="F319" s="182"/>
      <c r="G319" s="124"/>
      <c r="H319" s="68">
        <f>SUM(H317:H318)</f>
        <v>100441.44</v>
      </c>
      <c r="I319" s="68">
        <f>SUM(I317:I318)</f>
        <v>13057.387200000001</v>
      </c>
      <c r="J319" s="69">
        <f>SUM(J317:J318)</f>
        <v>113498.8272</v>
      </c>
      <c r="K319" s="60"/>
    </row>
    <row r="320" spans="1:11" s="19" customFormat="1" ht="24.75" customHeight="1" x14ac:dyDescent="0.25">
      <c r="A320" s="88"/>
      <c r="B320" s="188" t="s">
        <v>354</v>
      </c>
      <c r="C320" s="188"/>
      <c r="D320" s="188"/>
      <c r="E320" s="188"/>
      <c r="F320" s="188"/>
      <c r="G320" s="188"/>
      <c r="H320" s="188"/>
      <c r="I320" s="188"/>
      <c r="J320" s="188"/>
    </row>
    <row r="321" spans="1:11" s="19" customFormat="1" ht="30" x14ac:dyDescent="0.25">
      <c r="A321" s="56" t="s">
        <v>1</v>
      </c>
      <c r="B321" s="56" t="s">
        <v>2</v>
      </c>
      <c r="C321" s="56" t="s">
        <v>3</v>
      </c>
      <c r="D321" s="56" t="s">
        <v>4</v>
      </c>
      <c r="E321" s="56" t="s">
        <v>5</v>
      </c>
      <c r="F321" s="57" t="s">
        <v>6</v>
      </c>
      <c r="G321" s="57" t="s">
        <v>455</v>
      </c>
      <c r="H321" s="57" t="s">
        <v>7</v>
      </c>
      <c r="I321" s="56" t="s">
        <v>8</v>
      </c>
      <c r="J321" s="58" t="s">
        <v>9</v>
      </c>
    </row>
    <row r="322" spans="1:11" s="19" customFormat="1" x14ac:dyDescent="0.25">
      <c r="A322" s="56">
        <v>3</v>
      </c>
      <c r="B322" s="59" t="s">
        <v>355</v>
      </c>
      <c r="C322" s="84"/>
      <c r="D322" s="59" t="s">
        <v>248</v>
      </c>
      <c r="E322" s="61">
        <v>16490</v>
      </c>
      <c r="F322" s="62">
        <v>14.34</v>
      </c>
      <c r="G322" s="147"/>
      <c r="H322" s="62">
        <f t="shared" ref="H322" si="59">(E322*F322)-(F322*E322)*G322</f>
        <v>236466.6</v>
      </c>
      <c r="I322" s="62">
        <f t="shared" si="57"/>
        <v>30740.658000000003</v>
      </c>
      <c r="J322" s="62">
        <f>I322+H322</f>
        <v>267207.25800000003</v>
      </c>
    </row>
    <row r="323" spans="1:11" s="19" customFormat="1" ht="24.75" customHeight="1" x14ac:dyDescent="0.25">
      <c r="A323" s="66"/>
      <c r="B323" s="67"/>
      <c r="C323" s="67"/>
      <c r="D323" s="67"/>
      <c r="E323" s="181" t="s">
        <v>228</v>
      </c>
      <c r="F323" s="182"/>
      <c r="G323" s="124"/>
      <c r="H323" s="68">
        <f>H322</f>
        <v>236466.6</v>
      </c>
      <c r="I323" s="68">
        <f>I322</f>
        <v>30740.658000000003</v>
      </c>
      <c r="J323" s="69">
        <f>J322</f>
        <v>267207.25800000003</v>
      </c>
      <c r="K323" s="60"/>
    </row>
    <row r="324" spans="1:11" s="19" customFormat="1" ht="25.5" customHeight="1" x14ac:dyDescent="0.25">
      <c r="A324" s="88"/>
      <c r="B324" s="188" t="s">
        <v>452</v>
      </c>
      <c r="C324" s="188"/>
      <c r="D324" s="188"/>
      <c r="E324" s="188"/>
      <c r="F324" s="188"/>
      <c r="G324" s="188"/>
      <c r="H324" s="188"/>
      <c r="I324" s="188"/>
      <c r="J324" s="188"/>
    </row>
    <row r="325" spans="1:11" s="19" customFormat="1" ht="30" x14ac:dyDescent="0.25">
      <c r="A325" s="56" t="s">
        <v>1</v>
      </c>
      <c r="B325" s="56" t="s">
        <v>2</v>
      </c>
      <c r="C325" s="56" t="s">
        <v>3</v>
      </c>
      <c r="D325" s="56" t="s">
        <v>4</v>
      </c>
      <c r="E325" s="56" t="s">
        <v>5</v>
      </c>
      <c r="F325" s="57" t="s">
        <v>6</v>
      </c>
      <c r="G325" s="57" t="s">
        <v>455</v>
      </c>
      <c r="H325" s="57" t="s">
        <v>7</v>
      </c>
      <c r="I325" s="56" t="s">
        <v>8</v>
      </c>
      <c r="J325" s="58" t="s">
        <v>9</v>
      </c>
    </row>
    <row r="326" spans="1:11" s="19" customFormat="1" x14ac:dyDescent="0.25">
      <c r="A326" s="56">
        <v>4</v>
      </c>
      <c r="B326" s="59" t="s">
        <v>356</v>
      </c>
      <c r="C326" s="84"/>
      <c r="D326" s="59" t="s">
        <v>248</v>
      </c>
      <c r="E326" s="61">
        <v>12000</v>
      </c>
      <c r="F326" s="62">
        <v>3.6</v>
      </c>
      <c r="G326" s="147"/>
      <c r="H326" s="62">
        <f t="shared" ref="H326" si="60">(E326*F326)-(F326*E326)*G326</f>
        <v>43200</v>
      </c>
      <c r="I326" s="62">
        <f>H326*13/100</f>
        <v>5616</v>
      </c>
      <c r="J326" s="62">
        <f t="shared" ref="J326" si="61">I326+H326</f>
        <v>48816</v>
      </c>
    </row>
    <row r="327" spans="1:11" s="19" customFormat="1" ht="22.7" customHeight="1" x14ac:dyDescent="0.25">
      <c r="A327" s="66"/>
      <c r="B327" s="67"/>
      <c r="C327" s="67"/>
      <c r="D327" s="67"/>
      <c r="E327" s="181" t="s">
        <v>357</v>
      </c>
      <c r="F327" s="182"/>
      <c r="G327" s="124"/>
      <c r="H327" s="68">
        <f>H326</f>
        <v>43200</v>
      </c>
      <c r="I327" s="68">
        <f>I326</f>
        <v>5616</v>
      </c>
      <c r="J327" s="69">
        <f>J326</f>
        <v>48816</v>
      </c>
      <c r="K327" s="60"/>
    </row>
    <row r="328" spans="1:11" s="19" customFormat="1" ht="35.25" customHeight="1" x14ac:dyDescent="0.25">
      <c r="A328" s="172" t="s">
        <v>358</v>
      </c>
      <c r="B328" s="173"/>
      <c r="C328" s="173"/>
      <c r="D328" s="173"/>
      <c r="E328" s="173"/>
      <c r="F328" s="174"/>
      <c r="G328" s="125"/>
      <c r="H328" s="91">
        <f>H327+H323+H319+H314+H308</f>
        <v>380108.04</v>
      </c>
      <c r="I328" s="75">
        <f>I327+I323+I319+I314+I308</f>
        <v>49414.045200000008</v>
      </c>
      <c r="J328" s="86">
        <f>J327+J323+J319+J314+J308</f>
        <v>429522.08520000003</v>
      </c>
      <c r="K328" s="60"/>
    </row>
    <row r="329" spans="1:11" s="20" customFormat="1" ht="15.75" x14ac:dyDescent="0.25">
      <c r="A329" s="22"/>
      <c r="B329" s="22"/>
      <c r="C329" s="22"/>
      <c r="D329" s="77"/>
      <c r="E329" s="70"/>
      <c r="F329" s="70"/>
      <c r="G329" s="70"/>
      <c r="H329" s="92"/>
      <c r="I329" s="87"/>
      <c r="J329" s="93"/>
      <c r="K329" s="80"/>
    </row>
    <row r="330" spans="1:11" s="19" customFormat="1" ht="45" customHeight="1" x14ac:dyDescent="0.25">
      <c r="A330" s="195" t="s">
        <v>359</v>
      </c>
      <c r="B330" s="196"/>
      <c r="C330" s="196"/>
      <c r="D330" s="196"/>
      <c r="E330" s="196"/>
      <c r="F330" s="196"/>
      <c r="G330" s="196"/>
      <c r="H330" s="196"/>
      <c r="I330" s="196"/>
      <c r="J330" s="197"/>
    </row>
    <row r="331" spans="1:11" s="19" customFormat="1" ht="27" customHeight="1" x14ac:dyDescent="0.25">
      <c r="A331" s="94"/>
      <c r="B331" s="178" t="s">
        <v>360</v>
      </c>
      <c r="C331" s="178"/>
      <c r="D331" s="178"/>
      <c r="E331" s="178"/>
      <c r="F331" s="178"/>
      <c r="G331" s="178"/>
      <c r="H331" s="178"/>
      <c r="I331" s="178"/>
      <c r="J331" s="178"/>
    </row>
    <row r="332" spans="1:11" s="19" customFormat="1" ht="30" x14ac:dyDescent="0.25">
      <c r="A332" s="56" t="s">
        <v>1</v>
      </c>
      <c r="B332" s="56" t="s">
        <v>2</v>
      </c>
      <c r="C332" s="56" t="s">
        <v>3</v>
      </c>
      <c r="D332" s="56" t="s">
        <v>4</v>
      </c>
      <c r="E332" s="56" t="s">
        <v>5</v>
      </c>
      <c r="F332" s="133" t="s">
        <v>6</v>
      </c>
      <c r="G332" s="142"/>
      <c r="H332" s="57" t="s">
        <v>7</v>
      </c>
      <c r="I332" s="56" t="s">
        <v>8</v>
      </c>
      <c r="J332" s="58" t="s">
        <v>9</v>
      </c>
    </row>
    <row r="333" spans="1:11" s="19" customFormat="1" x14ac:dyDescent="0.25">
      <c r="A333" s="95">
        <v>1</v>
      </c>
      <c r="B333" s="95" t="s">
        <v>361</v>
      </c>
      <c r="C333" s="106" t="s">
        <v>426</v>
      </c>
      <c r="D333" s="95" t="s">
        <v>21</v>
      </c>
      <c r="E333" s="61">
        <v>900</v>
      </c>
      <c r="F333" s="117"/>
      <c r="G333" s="143"/>
      <c r="H333" s="117">
        <f t="shared" ref="H333:H338" si="62">F333*E333</f>
        <v>0</v>
      </c>
      <c r="I333" s="117">
        <f t="shared" ref="I333:I336" si="63">H333*13/100</f>
        <v>0</v>
      </c>
      <c r="J333" s="117">
        <f>I333+H333</f>
        <v>0</v>
      </c>
    </row>
    <row r="334" spans="1:11" s="19" customFormat="1" x14ac:dyDescent="0.25">
      <c r="A334" s="95">
        <v>2</v>
      </c>
      <c r="B334" s="95" t="s">
        <v>362</v>
      </c>
      <c r="C334" s="106" t="s">
        <v>425</v>
      </c>
      <c r="D334" s="95" t="s">
        <v>21</v>
      </c>
      <c r="E334" s="61">
        <v>300</v>
      </c>
      <c r="F334" s="117"/>
      <c r="G334" s="143"/>
      <c r="H334" s="117">
        <f t="shared" si="62"/>
        <v>0</v>
      </c>
      <c r="I334" s="117">
        <f t="shared" si="63"/>
        <v>0</v>
      </c>
      <c r="J334" s="117">
        <f t="shared" ref="J334:J339" si="64">I334+H334</f>
        <v>0</v>
      </c>
    </row>
    <row r="335" spans="1:11" s="19" customFormat="1" x14ac:dyDescent="0.25">
      <c r="A335" s="95">
        <v>3</v>
      </c>
      <c r="B335" s="95" t="s">
        <v>363</v>
      </c>
      <c r="C335" s="107" t="s">
        <v>427</v>
      </c>
      <c r="D335" s="95" t="s">
        <v>21</v>
      </c>
      <c r="E335" s="61">
        <v>400</v>
      </c>
      <c r="F335" s="117"/>
      <c r="G335" s="143"/>
      <c r="H335" s="117">
        <f t="shared" si="62"/>
        <v>0</v>
      </c>
      <c r="I335" s="117">
        <f t="shared" si="63"/>
        <v>0</v>
      </c>
      <c r="J335" s="117">
        <f t="shared" si="64"/>
        <v>0</v>
      </c>
    </row>
    <row r="336" spans="1:11" s="19" customFormat="1" x14ac:dyDescent="0.25">
      <c r="A336" s="95">
        <v>4</v>
      </c>
      <c r="B336" s="95" t="s">
        <v>364</v>
      </c>
      <c r="C336" s="107" t="s">
        <v>427</v>
      </c>
      <c r="D336" s="95" t="s">
        <v>21</v>
      </c>
      <c r="E336" s="61">
        <v>400</v>
      </c>
      <c r="F336" s="117"/>
      <c r="G336" s="143"/>
      <c r="H336" s="117">
        <f t="shared" si="62"/>
        <v>0</v>
      </c>
      <c r="I336" s="117">
        <f t="shared" si="63"/>
        <v>0</v>
      </c>
      <c r="J336" s="117">
        <f t="shared" si="64"/>
        <v>0</v>
      </c>
    </row>
    <row r="337" spans="1:11" s="19" customFormat="1" x14ac:dyDescent="0.25">
      <c r="A337" s="95">
        <v>5</v>
      </c>
      <c r="B337" s="106" t="s">
        <v>428</v>
      </c>
      <c r="C337" s="106" t="s">
        <v>429</v>
      </c>
      <c r="D337" s="95" t="s">
        <v>365</v>
      </c>
      <c r="E337" s="61">
        <v>800</v>
      </c>
      <c r="F337" s="117"/>
      <c r="G337" s="143"/>
      <c r="H337" s="117">
        <f t="shared" si="62"/>
        <v>0</v>
      </c>
      <c r="I337" s="117">
        <f>H337*24/100</f>
        <v>0</v>
      </c>
      <c r="J337" s="117">
        <f t="shared" si="64"/>
        <v>0</v>
      </c>
    </row>
    <row r="338" spans="1:11" s="19" customFormat="1" x14ac:dyDescent="0.25">
      <c r="A338" s="95">
        <v>6</v>
      </c>
      <c r="B338" s="64" t="s">
        <v>366</v>
      </c>
      <c r="C338" s="64" t="s">
        <v>367</v>
      </c>
      <c r="D338" s="108" t="s">
        <v>430</v>
      </c>
      <c r="E338" s="61">
        <v>3000</v>
      </c>
      <c r="F338" s="119"/>
      <c r="G338" s="145"/>
      <c r="H338" s="119">
        <f t="shared" si="62"/>
        <v>0</v>
      </c>
      <c r="I338" s="119">
        <f>H338*24/100</f>
        <v>0</v>
      </c>
      <c r="J338" s="119">
        <f t="shared" si="64"/>
        <v>0</v>
      </c>
    </row>
    <row r="339" spans="1:11" s="19" customFormat="1" x14ac:dyDescent="0.25">
      <c r="A339" s="95">
        <v>7</v>
      </c>
      <c r="B339" s="108" t="s">
        <v>431</v>
      </c>
      <c r="C339" s="34" t="s">
        <v>75</v>
      </c>
      <c r="D339" s="34" t="s">
        <v>12</v>
      </c>
      <c r="E339" s="61">
        <v>100</v>
      </c>
      <c r="F339" s="105"/>
      <c r="G339" s="145"/>
      <c r="H339" s="119">
        <f>F339*E339</f>
        <v>0</v>
      </c>
      <c r="I339" s="119">
        <f>H339*24/100</f>
        <v>0</v>
      </c>
      <c r="J339" s="119">
        <f t="shared" si="64"/>
        <v>0</v>
      </c>
    </row>
    <row r="340" spans="1:11" s="19" customFormat="1" ht="22.7" customHeight="1" x14ac:dyDescent="0.25">
      <c r="A340" s="66"/>
      <c r="B340" s="67"/>
      <c r="C340" s="67"/>
      <c r="D340" s="67"/>
      <c r="E340" s="198" t="s">
        <v>212</v>
      </c>
      <c r="F340" s="182"/>
      <c r="G340" s="146"/>
      <c r="H340" s="68">
        <f>SUM(H333:H339)</f>
        <v>0</v>
      </c>
      <c r="I340" s="68">
        <f>SUM(I333:I339)</f>
        <v>0</v>
      </c>
      <c r="J340" s="69">
        <f>SUM(J333:J339)</f>
        <v>0</v>
      </c>
      <c r="K340" s="60"/>
    </row>
    <row r="341" spans="1:11" s="19" customFormat="1" ht="22.7" customHeight="1" x14ac:dyDescent="0.25">
      <c r="B341" s="183" t="s">
        <v>368</v>
      </c>
      <c r="C341" s="183"/>
      <c r="D341" s="183"/>
      <c r="E341" s="183"/>
      <c r="F341" s="183"/>
      <c r="G341" s="183"/>
      <c r="H341" s="183"/>
      <c r="I341" s="183"/>
      <c r="J341" s="183"/>
    </row>
    <row r="342" spans="1:11" s="19" customFormat="1" ht="30" x14ac:dyDescent="0.25">
      <c r="A342" s="56" t="s">
        <v>1</v>
      </c>
      <c r="B342" s="56" t="s">
        <v>2</v>
      </c>
      <c r="C342" s="56" t="s">
        <v>3</v>
      </c>
      <c r="D342" s="56" t="s">
        <v>4</v>
      </c>
      <c r="E342" s="56" t="s">
        <v>5</v>
      </c>
      <c r="F342" s="133" t="s">
        <v>6</v>
      </c>
      <c r="G342" s="142"/>
      <c r="H342" s="57" t="s">
        <v>7</v>
      </c>
      <c r="I342" s="56" t="s">
        <v>8</v>
      </c>
      <c r="J342" s="58" t="s">
        <v>9</v>
      </c>
    </row>
    <row r="343" spans="1:11" s="19" customFormat="1" x14ac:dyDescent="0.25">
      <c r="A343" s="95">
        <v>1</v>
      </c>
      <c r="B343" s="95" t="s">
        <v>369</v>
      </c>
      <c r="C343" s="95"/>
      <c r="D343" s="95" t="s">
        <v>28</v>
      </c>
      <c r="E343" s="61">
        <v>1800</v>
      </c>
      <c r="F343" s="117"/>
      <c r="G343" s="143"/>
      <c r="H343" s="117">
        <f>F343*E343</f>
        <v>0</v>
      </c>
      <c r="I343" s="117">
        <f>H343*13/100</f>
        <v>0</v>
      </c>
      <c r="J343" s="117">
        <f>I343+H343</f>
        <v>0</v>
      </c>
    </row>
    <row r="344" spans="1:11" s="19" customFormat="1" ht="22.7" customHeight="1" x14ac:dyDescent="0.25">
      <c r="A344" s="66" t="s">
        <v>370</v>
      </c>
      <c r="B344" s="67"/>
      <c r="C344" s="67"/>
      <c r="D344" s="67"/>
      <c r="E344" s="181" t="s">
        <v>83</v>
      </c>
      <c r="F344" s="182"/>
      <c r="G344" s="146"/>
      <c r="H344" s="68">
        <f>H343</f>
        <v>0</v>
      </c>
      <c r="I344" s="68">
        <f>I343</f>
        <v>0</v>
      </c>
      <c r="J344" s="69">
        <f>J343</f>
        <v>0</v>
      </c>
    </row>
    <row r="345" spans="1:11" s="19" customFormat="1" ht="24.75" customHeight="1" x14ac:dyDescent="0.25">
      <c r="B345" s="183" t="s">
        <v>371</v>
      </c>
      <c r="C345" s="183"/>
      <c r="D345" s="183"/>
      <c r="E345" s="183"/>
      <c r="F345" s="183"/>
      <c r="G345" s="183"/>
      <c r="H345" s="183"/>
      <c r="I345" s="183"/>
      <c r="J345" s="183"/>
    </row>
    <row r="346" spans="1:11" s="19" customFormat="1" ht="30" x14ac:dyDescent="0.25">
      <c r="A346" s="56" t="s">
        <v>1</v>
      </c>
      <c r="B346" s="56" t="s">
        <v>2</v>
      </c>
      <c r="C346" s="56" t="s">
        <v>3</v>
      </c>
      <c r="D346" s="56" t="s">
        <v>4</v>
      </c>
      <c r="E346" s="56" t="s">
        <v>5</v>
      </c>
      <c r="F346" s="133" t="s">
        <v>6</v>
      </c>
      <c r="G346" s="142"/>
      <c r="H346" s="57" t="s">
        <v>7</v>
      </c>
      <c r="I346" s="56" t="s">
        <v>8</v>
      </c>
      <c r="J346" s="58" t="s">
        <v>9</v>
      </c>
    </row>
    <row r="347" spans="1:11" s="19" customFormat="1" x14ac:dyDescent="0.25">
      <c r="A347" s="95">
        <v>1</v>
      </c>
      <c r="B347" s="95" t="s">
        <v>372</v>
      </c>
      <c r="C347" s="95"/>
      <c r="D347" s="95" t="s">
        <v>28</v>
      </c>
      <c r="E347" s="61">
        <v>4000</v>
      </c>
      <c r="F347" s="104"/>
      <c r="G347" s="143"/>
      <c r="H347" s="117">
        <f>F347*E347</f>
        <v>0</v>
      </c>
      <c r="I347" s="117">
        <f>H347*13/100</f>
        <v>0</v>
      </c>
      <c r="J347" s="117">
        <f>I347+H347</f>
        <v>0</v>
      </c>
      <c r="K347" s="60"/>
    </row>
    <row r="348" spans="1:11" s="19" customFormat="1" ht="24" customHeight="1" x14ac:dyDescent="0.25">
      <c r="A348" s="96"/>
      <c r="B348" s="96"/>
      <c r="C348" s="96"/>
      <c r="E348" s="201" t="s">
        <v>223</v>
      </c>
      <c r="F348" s="202"/>
      <c r="G348" s="151"/>
      <c r="H348" s="72">
        <f>H347</f>
        <v>0</v>
      </c>
      <c r="I348" s="72">
        <f>I347</f>
        <v>0</v>
      </c>
      <c r="J348" s="73">
        <f>J347</f>
        <v>0</v>
      </c>
    </row>
    <row r="349" spans="1:11" s="19" customFormat="1" ht="24" customHeight="1" x14ac:dyDescent="0.25">
      <c r="B349" s="183" t="s">
        <v>373</v>
      </c>
      <c r="C349" s="183"/>
      <c r="D349" s="183"/>
      <c r="E349" s="183"/>
      <c r="F349" s="183"/>
      <c r="G349" s="183"/>
      <c r="H349" s="183"/>
      <c r="I349" s="183"/>
      <c r="J349" s="183"/>
    </row>
    <row r="350" spans="1:11" s="19" customFormat="1" ht="30" x14ac:dyDescent="0.25">
      <c r="A350" s="56" t="s">
        <v>1</v>
      </c>
      <c r="B350" s="56" t="s">
        <v>2</v>
      </c>
      <c r="C350" s="56" t="s">
        <v>3</v>
      </c>
      <c r="D350" s="56" t="s">
        <v>4</v>
      </c>
      <c r="E350" s="56" t="s">
        <v>5</v>
      </c>
      <c r="F350" s="133" t="s">
        <v>6</v>
      </c>
      <c r="G350" s="142"/>
      <c r="H350" s="57" t="s">
        <v>7</v>
      </c>
      <c r="I350" s="56" t="s">
        <v>8</v>
      </c>
      <c r="J350" s="58" t="s">
        <v>9</v>
      </c>
    </row>
    <row r="351" spans="1:11" s="19" customFormat="1" ht="15.75" x14ac:dyDescent="0.25">
      <c r="A351" s="97">
        <v>1</v>
      </c>
      <c r="B351" s="59" t="s">
        <v>108</v>
      </c>
      <c r="C351" s="97"/>
      <c r="D351" s="97" t="s">
        <v>21</v>
      </c>
      <c r="E351" s="98">
        <v>300</v>
      </c>
      <c r="F351" s="117"/>
      <c r="G351" s="143"/>
      <c r="H351" s="117">
        <f>F351*E351</f>
        <v>0</v>
      </c>
      <c r="I351" s="117">
        <f>H351*13/100</f>
        <v>0</v>
      </c>
      <c r="J351" s="117">
        <f>I351+H351</f>
        <v>0</v>
      </c>
    </row>
    <row r="352" spans="1:11" s="19" customFormat="1" ht="15.75" x14ac:dyDescent="0.25">
      <c r="A352" s="97">
        <v>2</v>
      </c>
      <c r="B352" s="59" t="s">
        <v>374</v>
      </c>
      <c r="C352" s="97"/>
      <c r="D352" s="97" t="s">
        <v>21</v>
      </c>
      <c r="E352" s="98">
        <v>60</v>
      </c>
      <c r="F352" s="104"/>
      <c r="G352" s="143"/>
      <c r="H352" s="117">
        <f t="shared" ref="H352:H354" si="65">F352*E352</f>
        <v>0</v>
      </c>
      <c r="I352" s="117">
        <f t="shared" ref="I352:I354" si="66">H352*13/100</f>
        <v>0</v>
      </c>
      <c r="J352" s="117">
        <f t="shared" ref="J352:J355" si="67">I352+H352</f>
        <v>0</v>
      </c>
    </row>
    <row r="353" spans="1:11" s="19" customFormat="1" ht="15" customHeight="1" x14ac:dyDescent="0.25">
      <c r="A353" s="97">
        <v>3</v>
      </c>
      <c r="B353" s="59" t="s">
        <v>375</v>
      </c>
      <c r="C353" s="97"/>
      <c r="D353" s="97" t="s">
        <v>21</v>
      </c>
      <c r="E353" s="98">
        <v>60</v>
      </c>
      <c r="F353" s="117"/>
      <c r="G353" s="143"/>
      <c r="H353" s="117">
        <f t="shared" si="65"/>
        <v>0</v>
      </c>
      <c r="I353" s="117">
        <f t="shared" si="66"/>
        <v>0</v>
      </c>
      <c r="J353" s="117">
        <f t="shared" si="67"/>
        <v>0</v>
      </c>
    </row>
    <row r="354" spans="1:11" s="19" customFormat="1" ht="15.75" x14ac:dyDescent="0.25">
      <c r="A354" s="97">
        <v>4</v>
      </c>
      <c r="B354" s="113" t="s">
        <v>438</v>
      </c>
      <c r="C354" s="97"/>
      <c r="D354" s="97" t="s">
        <v>21</v>
      </c>
      <c r="E354" s="98">
        <v>60</v>
      </c>
      <c r="F354" s="117"/>
      <c r="G354" s="143"/>
      <c r="H354" s="117">
        <f t="shared" si="65"/>
        <v>0</v>
      </c>
      <c r="I354" s="117">
        <f t="shared" si="66"/>
        <v>0</v>
      </c>
      <c r="J354" s="117">
        <f t="shared" si="67"/>
        <v>0</v>
      </c>
    </row>
    <row r="355" spans="1:11" s="19" customFormat="1" ht="26.25" customHeight="1" x14ac:dyDescent="0.25">
      <c r="A355" s="66"/>
      <c r="B355" s="67"/>
      <c r="C355" s="67"/>
      <c r="D355" s="67"/>
      <c r="E355" s="181" t="s">
        <v>228</v>
      </c>
      <c r="F355" s="182"/>
      <c r="G355" s="146"/>
      <c r="H355" s="68">
        <f>SUM(H351:H354)</f>
        <v>0</v>
      </c>
      <c r="I355" s="68">
        <f>H355*13/100</f>
        <v>0</v>
      </c>
      <c r="J355" s="69">
        <f t="shared" si="67"/>
        <v>0</v>
      </c>
    </row>
    <row r="356" spans="1:11" s="19" customFormat="1" ht="33" customHeight="1" x14ac:dyDescent="0.25">
      <c r="A356" s="172" t="s">
        <v>376</v>
      </c>
      <c r="B356" s="173"/>
      <c r="C356" s="173"/>
      <c r="D356" s="173"/>
      <c r="E356" s="173"/>
      <c r="F356" s="174"/>
      <c r="G356" s="126"/>
      <c r="H356" s="75">
        <f>H355+H348+H344+H340</f>
        <v>0</v>
      </c>
      <c r="I356" s="75">
        <f>I355+I348+I344+I340</f>
        <v>0</v>
      </c>
      <c r="J356" s="76">
        <f>J355+J348+J344+J340</f>
        <v>0</v>
      </c>
    </row>
    <row r="357" spans="1:11" s="19" customFormat="1" ht="58.7" customHeight="1" x14ac:dyDescent="0.25">
      <c r="A357" s="199" t="s">
        <v>377</v>
      </c>
      <c r="B357" s="200"/>
      <c r="C357" s="200"/>
      <c r="D357" s="200"/>
      <c r="E357" s="200"/>
      <c r="F357" s="200"/>
      <c r="G357" s="123"/>
      <c r="H357" s="99">
        <f>H114+H214+H296+H328+H356</f>
        <v>743583.60499999998</v>
      </c>
      <c r="I357" s="99">
        <f>I356+I328+I296+I214+I114</f>
        <v>96665.868650000004</v>
      </c>
      <c r="J357" s="100">
        <f>J356+J328+J296+J214+J114</f>
        <v>840249.47365000006</v>
      </c>
      <c r="K357" s="60"/>
    </row>
    <row r="358" spans="1:11" s="20" customFormat="1" ht="32.25" customHeight="1" x14ac:dyDescent="0.25">
      <c r="A358" s="101"/>
      <c r="B358" s="101"/>
      <c r="C358" s="101"/>
      <c r="D358" s="101"/>
      <c r="E358" s="101"/>
      <c r="F358" s="101"/>
      <c r="G358" s="101"/>
      <c r="H358" s="78"/>
      <c r="I358" s="78"/>
      <c r="J358" s="79"/>
      <c r="K358" s="80"/>
    </row>
    <row r="359" spans="1:11" s="19" customFormat="1" x14ac:dyDescent="0.25">
      <c r="F359" s="102"/>
      <c r="G359" s="102"/>
    </row>
    <row r="360" spans="1:11" s="19" customFormat="1" x14ac:dyDescent="0.25">
      <c r="F360" s="102"/>
      <c r="G360" s="102"/>
      <c r="H360" s="60"/>
    </row>
    <row r="361" spans="1:11" s="19" customFormat="1" x14ac:dyDescent="0.25">
      <c r="F361" s="102"/>
      <c r="G361" s="102"/>
    </row>
    <row r="362" spans="1:11" s="19" customFormat="1" x14ac:dyDescent="0.25">
      <c r="F362" s="103"/>
      <c r="G362" s="103"/>
    </row>
  </sheetData>
  <mergeCells count="72">
    <mergeCell ref="E355:F355"/>
    <mergeCell ref="A356:F356"/>
    <mergeCell ref="A357:F357"/>
    <mergeCell ref="B341:J341"/>
    <mergeCell ref="E344:F344"/>
    <mergeCell ref="B345:J345"/>
    <mergeCell ref="E348:F348"/>
    <mergeCell ref="B349:J349"/>
    <mergeCell ref="E327:F327"/>
    <mergeCell ref="A328:F328"/>
    <mergeCell ref="A330:J330"/>
    <mergeCell ref="B331:J331"/>
    <mergeCell ref="E340:F340"/>
    <mergeCell ref="B315:J315"/>
    <mergeCell ref="E319:F319"/>
    <mergeCell ref="B320:J320"/>
    <mergeCell ref="E323:F323"/>
    <mergeCell ref="B324:J324"/>
    <mergeCell ref="A298:J298"/>
    <mergeCell ref="B299:J299"/>
    <mergeCell ref="E308:F308"/>
    <mergeCell ref="B309:J309"/>
    <mergeCell ref="E314:F314"/>
    <mergeCell ref="B275:J275"/>
    <mergeCell ref="E291:F291"/>
    <mergeCell ref="B292:J292"/>
    <mergeCell ref="E295:F295"/>
    <mergeCell ref="A296:F296"/>
    <mergeCell ref="E258:F258"/>
    <mergeCell ref="B259:J259"/>
    <mergeCell ref="E267:F267"/>
    <mergeCell ref="B268:J268"/>
    <mergeCell ref="E274:F274"/>
    <mergeCell ref="A214:F214"/>
    <mergeCell ref="A216:J216"/>
    <mergeCell ref="B217:J217"/>
    <mergeCell ref="E254:F254"/>
    <mergeCell ref="B255:J255"/>
    <mergeCell ref="E187:F187"/>
    <mergeCell ref="B188:J188"/>
    <mergeCell ref="E209:F209"/>
    <mergeCell ref="B210:J210"/>
    <mergeCell ref="E213:F213"/>
    <mergeCell ref="B171:C171"/>
    <mergeCell ref="E171:F171"/>
    <mergeCell ref="B172:J172"/>
    <mergeCell ref="E178:F178"/>
    <mergeCell ref="B179:J179"/>
    <mergeCell ref="E159:F159"/>
    <mergeCell ref="B160:J160"/>
    <mergeCell ref="B164:C164"/>
    <mergeCell ref="E164:F164"/>
    <mergeCell ref="B165:J165"/>
    <mergeCell ref="E113:F113"/>
    <mergeCell ref="A114:F114"/>
    <mergeCell ref="A116:J116"/>
    <mergeCell ref="B117:J117"/>
    <mergeCell ref="E72:F72"/>
    <mergeCell ref="B73:J73"/>
    <mergeCell ref="E78:F78"/>
    <mergeCell ref="B79:J79"/>
    <mergeCell ref="E112:F112"/>
    <mergeCell ref="B53:J53"/>
    <mergeCell ref="E60:F60"/>
    <mergeCell ref="B61:J61"/>
    <mergeCell ref="E66:F66"/>
    <mergeCell ref="B67:J67"/>
    <mergeCell ref="A1:J1"/>
    <mergeCell ref="B2:J2"/>
    <mergeCell ref="E48:F48"/>
    <mergeCell ref="B49:J49"/>
    <mergeCell ref="E52:F52"/>
  </mergeCells>
  <pageMargins left="1" right="1" top="1" bottom="1" header="0.5" footer="0.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selection sqref="A1:XFD1048576"/>
    </sheetView>
  </sheetViews>
  <sheetFormatPr defaultColWidth="9.140625" defaultRowHeight="15" x14ac:dyDescent="0.25"/>
  <cols>
    <col min="1" max="1" width="9.140625" style="2"/>
    <col min="2" max="2" width="26.7109375" style="3" customWidth="1"/>
    <col min="3" max="3" width="21.85546875" style="2" customWidth="1"/>
    <col min="4" max="4" width="16.42578125" style="2" customWidth="1"/>
    <col min="5" max="5" width="22.42578125" style="2" customWidth="1"/>
    <col min="6" max="16384" width="9.140625" style="2"/>
  </cols>
  <sheetData>
    <row r="1" spans="1:5" ht="41.25" customHeight="1" x14ac:dyDescent="0.25">
      <c r="A1" s="206" t="s">
        <v>451</v>
      </c>
      <c r="B1" s="207"/>
      <c r="C1" s="207"/>
      <c r="D1" s="207"/>
      <c r="E1" s="208"/>
    </row>
    <row r="2" spans="1:5" x14ac:dyDescent="0.25">
      <c r="A2" s="4" t="s">
        <v>378</v>
      </c>
      <c r="B2" s="5" t="s">
        <v>379</v>
      </c>
      <c r="C2" s="6" t="s">
        <v>380</v>
      </c>
      <c r="D2" s="6" t="s">
        <v>304</v>
      </c>
      <c r="E2" s="6" t="s">
        <v>381</v>
      </c>
    </row>
    <row r="3" spans="1:5" ht="45" x14ac:dyDescent="0.25">
      <c r="A3" s="7">
        <v>1</v>
      </c>
      <c r="B3" s="8" t="s">
        <v>382</v>
      </c>
      <c r="C3" s="120">
        <f>'ΑΝΑΛΥΤΙΚΟΣ ΠΙΝΑΚΑΣ'!H48</f>
        <v>0</v>
      </c>
      <c r="D3" s="120">
        <f>'ΑΝΑΛΥΤΙΚΟΣ ΠΙΝΑΚΑΣ'!I48</f>
        <v>0</v>
      </c>
      <c r="E3" s="120">
        <f>'ΑΝΑΛΥΤΙΚΟΣ ΠΙΝΑΚΑΣ'!J48</f>
        <v>0</v>
      </c>
    </row>
    <row r="4" spans="1:5" ht="30" x14ac:dyDescent="0.25">
      <c r="A4" s="7">
        <v>2</v>
      </c>
      <c r="B4" s="9" t="s">
        <v>383</v>
      </c>
      <c r="C4" s="120">
        <f>'ΑΝΑΛΥΤΙΚΟΣ ΠΙΝΑΚΑΣ'!H52</f>
        <v>41158.125</v>
      </c>
      <c r="D4" s="120">
        <f>'ΑΝΑΛΥΤΙΚΟΣ ΠΙΝΑΚΑΣ'!I52</f>
        <v>5350.5562499999996</v>
      </c>
      <c r="E4" s="120">
        <f>'ΑΝΑΛΥΤΙΚΟΣ ΠΙΝΑΚΑΣ'!J52</f>
        <v>46508.681250000001</v>
      </c>
    </row>
    <row r="5" spans="1:5" ht="45" x14ac:dyDescent="0.25">
      <c r="A5" s="7">
        <v>3</v>
      </c>
      <c r="B5" s="8" t="s">
        <v>384</v>
      </c>
      <c r="C5" s="120">
        <f>'ΑΝΑΛΥΤΙΚΟΣ ΠΙΝΑΚΑΣ'!H60</f>
        <v>0</v>
      </c>
      <c r="D5" s="120">
        <f>'ΑΝΑΛΥΤΙΚΟΣ ΠΙΝΑΚΑΣ'!I60</f>
        <v>0</v>
      </c>
      <c r="E5" s="120">
        <f>'ΑΝΑΛΥΤΙΚΟΣ ΠΙΝΑΚΑΣ'!J60</f>
        <v>0</v>
      </c>
    </row>
    <row r="6" spans="1:5" ht="45" x14ac:dyDescent="0.25">
      <c r="A6" s="7">
        <v>4</v>
      </c>
      <c r="B6" s="9" t="s">
        <v>385</v>
      </c>
      <c r="C6" s="120">
        <f>'ΑΝΑΛΥΤΙΚΟΣ ΠΙΝΑΚΑΣ'!H66</f>
        <v>43570</v>
      </c>
      <c r="D6" s="120">
        <f>'ΑΝΑΛΥΤΙΚΟΣ ΠΙΝΑΚΑΣ'!I66</f>
        <v>5664.1</v>
      </c>
      <c r="E6" s="120">
        <f>'ΑΝΑΛΥΤΙΚΟΣ ΠΙΝΑΚΑΣ'!J66</f>
        <v>49234.100000000006</v>
      </c>
    </row>
    <row r="7" spans="1:5" ht="45" x14ac:dyDescent="0.25">
      <c r="A7" s="7">
        <v>5</v>
      </c>
      <c r="B7" s="9" t="s">
        <v>386</v>
      </c>
      <c r="C7" s="120">
        <f>'ΑΝΑΛΥΤΙΚΟΣ ΠΙΝΑΚΑΣ'!H72</f>
        <v>119125</v>
      </c>
      <c r="D7" s="120">
        <f>'ΑΝΑΛΥΤΙΚΟΣ ΠΙΝΑΚΑΣ'!I72</f>
        <v>15486.25</v>
      </c>
      <c r="E7" s="120">
        <f>'ΑΝΑΛΥΤΙΚΟΣ ΠΙΝΑΚΑΣ'!J72</f>
        <v>134611.25</v>
      </c>
    </row>
    <row r="8" spans="1:5" ht="45" x14ac:dyDescent="0.25">
      <c r="A8" s="7">
        <v>6</v>
      </c>
      <c r="B8" s="8" t="s">
        <v>387</v>
      </c>
      <c r="C8" s="120">
        <f>'ΑΝΑΛΥΤΙΚΟΣ ΠΙΝΑΚΑΣ'!H78</f>
        <v>0</v>
      </c>
      <c r="D8" s="120">
        <f>'ΑΝΑΛΥΤΙΚΟΣ ΠΙΝΑΚΑΣ'!I78</f>
        <v>0</v>
      </c>
      <c r="E8" s="120">
        <f>'ΑΝΑΛΥΤΙΚΟΣ ΠΙΝΑΚΑΣ'!J78</f>
        <v>0</v>
      </c>
    </row>
    <row r="9" spans="1:5" ht="60.75" thickBot="1" x14ac:dyDescent="0.3">
      <c r="A9" s="7">
        <v>7</v>
      </c>
      <c r="B9" s="9" t="s">
        <v>388</v>
      </c>
      <c r="C9" s="120">
        <f>'ΑΝΑΛΥΤΙΚΟΣ ΠΙΝΑΚΑΣ'!H112</f>
        <v>94047.090000000011</v>
      </c>
      <c r="D9" s="120">
        <f>'ΑΝΑΛΥΤΙΚΟΣ ΠΙΝΑΚΑΣ'!I112</f>
        <v>12226.121700000002</v>
      </c>
      <c r="E9" s="120">
        <f>'ΑΝΑΛΥΤΙΚΟΣ ΠΙΝΑΚΑΣ'!J112</f>
        <v>106273.2117</v>
      </c>
    </row>
    <row r="10" spans="1:5" ht="15.75" thickBot="1" x14ac:dyDescent="0.3">
      <c r="A10" s="4"/>
      <c r="B10" s="5" t="s">
        <v>389</v>
      </c>
      <c r="C10" s="121">
        <f>SUM(C3:C9)</f>
        <v>297900.21500000003</v>
      </c>
      <c r="D10" s="121">
        <f>SUM(D3:D9)</f>
        <v>38727.027950000003</v>
      </c>
      <c r="E10" s="121">
        <f>SUM(E3:E9)</f>
        <v>336627.24294999999</v>
      </c>
    </row>
    <row r="11" spans="1:5" ht="43.15" customHeight="1" x14ac:dyDescent="0.25">
      <c r="A11" s="209" t="s">
        <v>390</v>
      </c>
      <c r="B11" s="210"/>
      <c r="C11" s="210"/>
      <c r="D11" s="210"/>
      <c r="E11" s="211"/>
    </row>
    <row r="12" spans="1:5" x14ac:dyDescent="0.25">
      <c r="A12" s="4" t="s">
        <v>378</v>
      </c>
      <c r="B12" s="5" t="s">
        <v>391</v>
      </c>
      <c r="C12" s="6" t="s">
        <v>380</v>
      </c>
      <c r="D12" s="6" t="s">
        <v>304</v>
      </c>
      <c r="E12" s="6" t="s">
        <v>381</v>
      </c>
    </row>
    <row r="13" spans="1:5" ht="45" x14ac:dyDescent="0.25">
      <c r="A13" s="10">
        <v>1</v>
      </c>
      <c r="B13" s="8" t="s">
        <v>392</v>
      </c>
      <c r="C13" s="120">
        <f>'ΑΝΑΛΥΤΙΚΟΣ ΠΙΝΑΚΑΣ'!H159</f>
        <v>0</v>
      </c>
      <c r="D13" s="120">
        <f>'ΑΝΑΛΥΤΙΚΟΣ ΠΙΝΑΚΑΣ'!I159</f>
        <v>0</v>
      </c>
      <c r="E13" s="120">
        <f>'ΑΝΑΛΥΤΙΚΟΣ ΠΙΝΑΚΑΣ'!J159</f>
        <v>0</v>
      </c>
    </row>
    <row r="14" spans="1:5" ht="30" x14ac:dyDescent="0.25">
      <c r="A14" s="10">
        <v>2</v>
      </c>
      <c r="B14" s="9" t="s">
        <v>393</v>
      </c>
      <c r="C14" s="120">
        <f>'ΑΝΑΛΥΤΙΚΟΣ ΠΙΝΑΚΑΣ'!H164</f>
        <v>2951.25</v>
      </c>
      <c r="D14" s="120">
        <f>'ΑΝΑΛΥΤΙΚΟΣ ΠΙΝΑΚΑΣ'!I164</f>
        <v>383.66250000000002</v>
      </c>
      <c r="E14" s="120">
        <f>'ΑΝΑΛΥΤΙΚΟΣ ΠΙΝΑΚΑΣ'!J164</f>
        <v>3334.9125000000004</v>
      </c>
    </row>
    <row r="15" spans="1:5" ht="60" x14ac:dyDescent="0.25">
      <c r="A15" s="10">
        <v>3</v>
      </c>
      <c r="B15" s="8" t="s">
        <v>394</v>
      </c>
      <c r="C15" s="120">
        <f>'ΑΝΑΛΥΤΙΚΟΣ ΠΙΝΑΚΑΣ'!H171</f>
        <v>0</v>
      </c>
      <c r="D15" s="120">
        <f>'ΑΝΑΛΥΤΙΚΟΣ ΠΙΝΑΚΑΣ'!I171</f>
        <v>0</v>
      </c>
      <c r="E15" s="120">
        <f>'ΑΝΑΛΥΤΙΚΟΣ ΠΙΝΑΚΑΣ'!J171</f>
        <v>0</v>
      </c>
    </row>
    <row r="16" spans="1:5" ht="45" x14ac:dyDescent="0.25">
      <c r="A16" s="10">
        <v>4</v>
      </c>
      <c r="B16" s="9" t="s">
        <v>395</v>
      </c>
      <c r="C16" s="120">
        <f>'ΑΝΑΛΥΤΙΚΟΣ ΠΙΝΑΚΑΣ'!H178</f>
        <v>712.4</v>
      </c>
      <c r="D16" s="120">
        <f>'ΑΝΑΛΥΤΙΚΟΣ ΠΙΝΑΚΑΣ'!I178</f>
        <v>92.611999999999995</v>
      </c>
      <c r="E16" s="120">
        <f>'ΑΝΑΛΥΤΙΚΟΣ ΠΙΝΑΚΑΣ'!J178</f>
        <v>805.01199999999994</v>
      </c>
    </row>
    <row r="17" spans="1:5" ht="45" x14ac:dyDescent="0.25">
      <c r="A17" s="10">
        <v>5</v>
      </c>
      <c r="B17" s="9" t="s">
        <v>396</v>
      </c>
      <c r="C17" s="120">
        <f>'ΑΝΑΛΥΤΙΚΟΣ ΠΙΝΑΚΑΣ'!H187</f>
        <v>3426</v>
      </c>
      <c r="D17" s="120">
        <f>'ΑΝΑΛΥΤΙΚΟΣ ΠΙΝΑΚΑΣ'!I187</f>
        <v>445.38000000000005</v>
      </c>
      <c r="E17" s="120">
        <f>'ΑΝΑΛΥΤΙΚΟΣ ΠΙΝΑΚΑΣ'!J187</f>
        <v>3871.3799999999992</v>
      </c>
    </row>
    <row r="18" spans="1:5" ht="53.25" customHeight="1" x14ac:dyDescent="0.25">
      <c r="A18" s="10">
        <v>6</v>
      </c>
      <c r="B18" s="9" t="s">
        <v>397</v>
      </c>
      <c r="C18" s="120">
        <f>'ΑΝΑΛΥΤΙΚΟΣ ΠΙΝΑΚΑΣ'!H209</f>
        <v>2130.1999999999998</v>
      </c>
      <c r="D18" s="120">
        <f>'ΑΝΑΛΥΤΙΚΟΣ ΠΙΝΑΚΑΣ'!I209</f>
        <v>276.92599999999999</v>
      </c>
      <c r="E18" s="120">
        <f>'ΑΝΑΛΥΤΙΚΟΣ ΠΙΝΑΚΑΣ'!J209</f>
        <v>2407.1259999999997</v>
      </c>
    </row>
    <row r="19" spans="1:5" ht="30" x14ac:dyDescent="0.25">
      <c r="A19" s="10">
        <v>7</v>
      </c>
      <c r="B19" s="8" t="s">
        <v>398</v>
      </c>
      <c r="C19" s="120">
        <f>'ΑΝΑΛΥΤΙΚΟΣ ΠΙΝΑΚΑΣ'!H213</f>
        <v>0</v>
      </c>
      <c r="D19" s="120">
        <f>'ΑΝΑΛΥΤΙΚΟΣ ΠΙΝΑΚΑΣ'!I213</f>
        <v>0</v>
      </c>
      <c r="E19" s="120">
        <f>'ΑΝΑΛΥΤΙΚΟΣ ΠΙΝΑΚΑΣ'!J213</f>
        <v>0</v>
      </c>
    </row>
    <row r="20" spans="1:5" x14ac:dyDescent="0.25">
      <c r="A20" s="11"/>
      <c r="B20" s="5" t="s">
        <v>399</v>
      </c>
      <c r="C20" s="121">
        <f>SUM(C13:C19)</f>
        <v>9219.8499999999985</v>
      </c>
      <c r="D20" s="121">
        <f>SUM(D13:D19)</f>
        <v>1198.5805</v>
      </c>
      <c r="E20" s="121">
        <f>SUM(E13:E19)</f>
        <v>10418.430499999999</v>
      </c>
    </row>
    <row r="21" spans="1:5" ht="43.15" customHeight="1" x14ac:dyDescent="0.25">
      <c r="A21" s="206" t="s">
        <v>400</v>
      </c>
      <c r="B21" s="207"/>
      <c r="C21" s="207"/>
      <c r="D21" s="207"/>
      <c r="E21" s="212"/>
    </row>
    <row r="22" spans="1:5" x14ac:dyDescent="0.25">
      <c r="A22" s="4" t="s">
        <v>378</v>
      </c>
      <c r="B22" s="5" t="s">
        <v>391</v>
      </c>
      <c r="C22" s="6" t="s">
        <v>380</v>
      </c>
      <c r="D22" s="6" t="s">
        <v>304</v>
      </c>
      <c r="E22" s="6" t="s">
        <v>381</v>
      </c>
    </row>
    <row r="23" spans="1:5" ht="45" x14ac:dyDescent="0.25">
      <c r="A23" s="10">
        <v>1</v>
      </c>
      <c r="B23" s="8" t="s">
        <v>401</v>
      </c>
      <c r="C23" s="120">
        <f>'ΑΝΑΛΥΤΙΚΟΣ ΠΙΝΑΚΑΣ'!H254</f>
        <v>0</v>
      </c>
      <c r="D23" s="120">
        <f>'ΑΝΑΛΥΤΙΚΟΣ ΠΙΝΑΚΑΣ'!I254</f>
        <v>0</v>
      </c>
      <c r="E23" s="120">
        <f>'ΑΝΑΛΥΤΙΚΟΣ ΠΙΝΑΚΑΣ'!J254</f>
        <v>0</v>
      </c>
    </row>
    <row r="24" spans="1:5" ht="30" x14ac:dyDescent="0.25">
      <c r="A24" s="10">
        <v>2</v>
      </c>
      <c r="B24" s="12" t="s">
        <v>402</v>
      </c>
      <c r="C24" s="120">
        <f>'ΑΝΑΛΥΤΙΚΟΣ ΠΙΝΑΚΑΣ'!H258</f>
        <v>0</v>
      </c>
      <c r="D24" s="120">
        <f>'ΑΝΑΛΥΤΙΚΟΣ ΠΙΝΑΚΑΣ'!I258</f>
        <v>0</v>
      </c>
      <c r="E24" s="120">
        <f>'ΑΝΑΛΥΤΙΚΟΣ ΠΙΝΑΚΑΣ'!J258</f>
        <v>0</v>
      </c>
    </row>
    <row r="25" spans="1:5" ht="45" x14ac:dyDescent="0.25">
      <c r="A25" s="10">
        <v>3</v>
      </c>
      <c r="B25" s="13" t="s">
        <v>403</v>
      </c>
      <c r="C25" s="120">
        <f>'ΑΝΑΛΥΤΙΚΟΣ ΠΙΝΑΚΑΣ'!H267</f>
        <v>41171</v>
      </c>
      <c r="D25" s="120">
        <f>'ΑΝΑΛΥΤΙΚΟΣ ΠΙΝΑΚΑΣ'!I267</f>
        <v>5352.23</v>
      </c>
      <c r="E25" s="120">
        <f>'ΑΝΑΛΥΤΙΚΟΣ ΠΙΝΑΚΑΣ'!J267</f>
        <v>46523.229999999996</v>
      </c>
    </row>
    <row r="26" spans="1:5" ht="45" x14ac:dyDescent="0.25">
      <c r="A26" s="10">
        <v>4</v>
      </c>
      <c r="B26" s="13" t="s">
        <v>404</v>
      </c>
      <c r="C26" s="120">
        <f>'ΑΝΑΛΥΤΙΚΟΣ ΠΙΝΑΚΑΣ'!H274</f>
        <v>2728.2</v>
      </c>
      <c r="D26" s="120">
        <f>'ΑΝΑΛΥΤΙΚΟΣ ΠΙΝΑΚΑΣ'!I274</f>
        <v>354.66600000000005</v>
      </c>
      <c r="E26" s="120">
        <f>'ΑΝΑΛΥΤΙΚΟΣ ΠΙΝΑΚΑΣ'!J274</f>
        <v>3082.866</v>
      </c>
    </row>
    <row r="27" spans="1:5" ht="60" x14ac:dyDescent="0.25">
      <c r="A27" s="10">
        <v>5</v>
      </c>
      <c r="B27" s="13" t="s">
        <v>405</v>
      </c>
      <c r="C27" s="120">
        <f>'ΑΝΑΛΥΤΙΚΟΣ ΠΙΝΑΚΑΣ'!H291</f>
        <v>4363.8000000000011</v>
      </c>
      <c r="D27" s="120">
        <f>'ΑΝΑΛΥΤΙΚΟΣ ΠΙΝΑΚΑΣ'!I291</f>
        <v>567.2940000000001</v>
      </c>
      <c r="E27" s="120">
        <f>'ΑΝΑΛΥΤΙΚΟΣ ΠΙΝΑΚΑΣ'!J291</f>
        <v>4931.0939999999991</v>
      </c>
    </row>
    <row r="28" spans="1:5" ht="38.450000000000003" customHeight="1" x14ac:dyDescent="0.25">
      <c r="A28" s="10">
        <v>6</v>
      </c>
      <c r="B28" s="13" t="s">
        <v>406</v>
      </c>
      <c r="C28" s="120">
        <f>'ΑΝΑΛΥΤΙΚΟΣ ΠΙΝΑΚΑΣ'!H295</f>
        <v>8092.4999999999991</v>
      </c>
      <c r="D28" s="120">
        <f>'ΑΝΑΛΥΤΙΚΟΣ ΠΙΝΑΚΑΣ'!I295</f>
        <v>1052.0249999999999</v>
      </c>
      <c r="E28" s="120">
        <f>'ΑΝΑΛΥΤΙΚΟΣ ΠΙΝΑΚΑΣ'!J295</f>
        <v>9144.5249999999996</v>
      </c>
    </row>
    <row r="29" spans="1:5" x14ac:dyDescent="0.25">
      <c r="A29" s="11"/>
      <c r="B29" s="5" t="s">
        <v>407</v>
      </c>
      <c r="C29" s="121">
        <f>SUM(C23:C28)</f>
        <v>56355.5</v>
      </c>
      <c r="D29" s="121">
        <f>SUM(D23:D28)</f>
        <v>7326.2149999999992</v>
      </c>
      <c r="E29" s="121">
        <f>SUM(E23:E28)</f>
        <v>63681.714999999997</v>
      </c>
    </row>
    <row r="30" spans="1:5" ht="43.15" customHeight="1" x14ac:dyDescent="0.25">
      <c r="A30" s="206" t="s">
        <v>408</v>
      </c>
      <c r="B30" s="207"/>
      <c r="C30" s="207"/>
      <c r="D30" s="207"/>
      <c r="E30" s="208"/>
    </row>
    <row r="31" spans="1:5" x14ac:dyDescent="0.25">
      <c r="A31" s="4" t="s">
        <v>378</v>
      </c>
      <c r="B31" s="5" t="s">
        <v>391</v>
      </c>
      <c r="C31" s="6" t="s">
        <v>380</v>
      </c>
      <c r="D31" s="6" t="s">
        <v>304</v>
      </c>
      <c r="E31" s="6" t="s">
        <v>381</v>
      </c>
    </row>
    <row r="32" spans="1:5" ht="45" x14ac:dyDescent="0.25">
      <c r="A32" s="10">
        <v>1</v>
      </c>
      <c r="B32" s="8" t="s">
        <v>409</v>
      </c>
      <c r="C32" s="120">
        <f>'ΑΝΑΛΥΤΙΚΟΣ ΠΙΝΑΚΑΣ'!H308</f>
        <v>0</v>
      </c>
      <c r="D32" s="120">
        <f>'ΑΝΑΛΥΤΙΚΟΣ ΠΙΝΑΚΑΣ'!I308</f>
        <v>0</v>
      </c>
      <c r="E32" s="120">
        <f>'ΑΝΑΛΥΤΙΚΟΣ ΠΙΝΑΚΑΣ'!J308</f>
        <v>0</v>
      </c>
    </row>
    <row r="33" spans="1:5" ht="30" x14ac:dyDescent="0.25">
      <c r="A33" s="10">
        <v>2</v>
      </c>
      <c r="B33" s="8" t="s">
        <v>410</v>
      </c>
      <c r="C33" s="120">
        <f>'ΑΝΑΛΥΤΙΚΟΣ ΠΙΝΑΚΑΣ'!H314</f>
        <v>0</v>
      </c>
      <c r="D33" s="120">
        <f>'ΑΝΑΛΥΤΙΚΟΣ ΠΙΝΑΚΑΣ'!I314</f>
        <v>0</v>
      </c>
      <c r="E33" s="120">
        <f>'ΑΝΑΛΥΤΙΚΟΣ ΠΙΝΑΚΑΣ'!J314</f>
        <v>0</v>
      </c>
    </row>
    <row r="34" spans="1:5" ht="45" x14ac:dyDescent="0.25">
      <c r="A34" s="10">
        <v>3</v>
      </c>
      <c r="B34" s="9" t="s">
        <v>411</v>
      </c>
      <c r="C34" s="120">
        <f>'ΑΝΑΛΥΤΙΚΟΣ ΠΙΝΑΚΑΣ'!H319</f>
        <v>100441.44</v>
      </c>
      <c r="D34" s="120">
        <f>'ΑΝΑΛΥΤΙΚΟΣ ΠΙΝΑΚΑΣ'!I319</f>
        <v>13057.387200000001</v>
      </c>
      <c r="E34" s="120">
        <f>'ΑΝΑΛΥΤΙΚΟΣ ΠΙΝΑΚΑΣ'!J319</f>
        <v>113498.8272</v>
      </c>
    </row>
    <row r="35" spans="1:5" ht="60" x14ac:dyDescent="0.25">
      <c r="A35" s="10">
        <v>4</v>
      </c>
      <c r="B35" s="9" t="s">
        <v>412</v>
      </c>
      <c r="C35" s="120">
        <f>'ΑΝΑΛΥΤΙΚΟΣ ΠΙΝΑΚΑΣ'!H323</f>
        <v>236466.6</v>
      </c>
      <c r="D35" s="120">
        <f>'ΑΝΑΛΥΤΙΚΟΣ ΠΙΝΑΚΑΣ'!I323</f>
        <v>30740.658000000003</v>
      </c>
      <c r="E35" s="120">
        <f>'ΑΝΑΛΥΤΙΚΟΣ ΠΙΝΑΚΑΣ'!J323</f>
        <v>267207.25800000003</v>
      </c>
    </row>
    <row r="36" spans="1:5" ht="60" x14ac:dyDescent="0.25">
      <c r="A36" s="10">
        <v>5</v>
      </c>
      <c r="B36" s="9" t="s">
        <v>413</v>
      </c>
      <c r="C36" s="120">
        <f>'ΑΝΑΛΥΤΙΚΟΣ ΠΙΝΑΚΑΣ'!H327</f>
        <v>43200</v>
      </c>
      <c r="D36" s="120">
        <f>'ΑΝΑΛΥΤΙΚΟΣ ΠΙΝΑΚΑΣ'!I327</f>
        <v>5616</v>
      </c>
      <c r="E36" s="120">
        <f>'ΑΝΑΛΥΤΙΚΟΣ ΠΙΝΑΚΑΣ'!J327</f>
        <v>48816</v>
      </c>
    </row>
    <row r="37" spans="1:5" x14ac:dyDescent="0.25">
      <c r="A37" s="11"/>
      <c r="B37" s="5" t="s">
        <v>414</v>
      </c>
      <c r="C37" s="121">
        <f>SUM(C32:C36)</f>
        <v>380108.04000000004</v>
      </c>
      <c r="D37" s="121">
        <f>SUM(D32:D36)</f>
        <v>49414.045200000008</v>
      </c>
      <c r="E37" s="121">
        <f>SUM(E32:E36)</f>
        <v>429522.08520000003</v>
      </c>
    </row>
    <row r="38" spans="1:5" ht="57.6" customHeight="1" x14ac:dyDescent="0.25">
      <c r="A38" s="206" t="s">
        <v>415</v>
      </c>
      <c r="B38" s="207"/>
      <c r="C38" s="207"/>
      <c r="D38" s="207"/>
      <c r="E38" s="212"/>
    </row>
    <row r="39" spans="1:5" x14ac:dyDescent="0.25">
      <c r="A39" s="4" t="s">
        <v>378</v>
      </c>
      <c r="B39" s="5" t="s">
        <v>379</v>
      </c>
      <c r="C39" s="6" t="s">
        <v>7</v>
      </c>
      <c r="D39" s="6" t="s">
        <v>304</v>
      </c>
      <c r="E39" s="6" t="s">
        <v>9</v>
      </c>
    </row>
    <row r="40" spans="1:5" ht="45" x14ac:dyDescent="0.25">
      <c r="A40" s="10">
        <v>1</v>
      </c>
      <c r="B40" s="8" t="s">
        <v>401</v>
      </c>
      <c r="C40" s="120">
        <f>'ΑΝΑΛΥΤΙΚΟΣ ΠΙΝΑΚΑΣ'!H340</f>
        <v>0</v>
      </c>
      <c r="D40" s="120">
        <f>'ΑΝΑΛΥΤΙΚΟΣ ΠΙΝΑΚΑΣ'!I340</f>
        <v>0</v>
      </c>
      <c r="E40" s="120">
        <f>'ΑΝΑΛΥΤΙΚΟΣ ΠΙΝΑΚΑΣ'!J340</f>
        <v>0</v>
      </c>
    </row>
    <row r="41" spans="1:5" ht="45" x14ac:dyDescent="0.25">
      <c r="A41" s="10">
        <v>2</v>
      </c>
      <c r="B41" s="8" t="s">
        <v>416</v>
      </c>
      <c r="C41" s="120">
        <f>'ΑΝΑΛΥΤΙΚΟΣ ΠΙΝΑΚΑΣ'!H344</f>
        <v>0</v>
      </c>
      <c r="D41" s="120">
        <f>'ΑΝΑΛΥΤΙΚΟΣ ΠΙΝΑΚΑΣ'!I344</f>
        <v>0</v>
      </c>
      <c r="E41" s="120">
        <f>'ΑΝΑΛΥΤΙΚΟΣ ΠΙΝΑΚΑΣ'!J344</f>
        <v>0</v>
      </c>
    </row>
    <row r="42" spans="1:5" ht="30" x14ac:dyDescent="0.25">
      <c r="A42" s="10">
        <v>3</v>
      </c>
      <c r="B42" s="8" t="s">
        <v>417</v>
      </c>
      <c r="C42" s="120">
        <f>'ΑΝΑΛΥΤΙΚΟΣ ΠΙΝΑΚΑΣ'!H348</f>
        <v>0</v>
      </c>
      <c r="D42" s="120">
        <f>'ΑΝΑΛΥΤΙΚΟΣ ΠΙΝΑΚΑΣ'!I348</f>
        <v>0</v>
      </c>
      <c r="E42" s="120">
        <f>'ΑΝΑΛΥΤΙΚΟΣ ΠΙΝΑΚΑΣ'!J348</f>
        <v>0</v>
      </c>
    </row>
    <row r="43" spans="1:5" ht="45" x14ac:dyDescent="0.25">
      <c r="A43" s="10">
        <v>4</v>
      </c>
      <c r="B43" s="8" t="s">
        <v>418</v>
      </c>
      <c r="C43" s="120">
        <f>'ΑΝΑΛΥΤΙΚΟΣ ΠΙΝΑΚΑΣ'!H355</f>
        <v>0</v>
      </c>
      <c r="D43" s="120">
        <f>'ΑΝΑΛΥΤΙΚΟΣ ΠΙΝΑΚΑΣ'!I355</f>
        <v>0</v>
      </c>
      <c r="E43" s="120">
        <f>'ΑΝΑΛΥΤΙΚΟΣ ΠΙΝΑΚΑΣ'!J355</f>
        <v>0</v>
      </c>
    </row>
    <row r="44" spans="1:5" x14ac:dyDescent="0.25">
      <c r="A44" s="11"/>
      <c r="B44" s="5" t="s">
        <v>419</v>
      </c>
      <c r="C44" s="121">
        <f>SUM(C40:C43)</f>
        <v>0</v>
      </c>
      <c r="D44" s="121">
        <f>SUM(D40:D43)</f>
        <v>0</v>
      </c>
      <c r="E44" s="121">
        <f>SUM(E40:E43)</f>
        <v>0</v>
      </c>
    </row>
    <row r="45" spans="1:5" ht="45" customHeight="1" x14ac:dyDescent="0.25">
      <c r="A45" s="11"/>
      <c r="B45" s="5" t="s">
        <v>420</v>
      </c>
      <c r="C45" s="121">
        <f>C44+C37+C20+C29+C10</f>
        <v>743583.60499999998</v>
      </c>
      <c r="D45" s="121">
        <f>D44+D37+D29+D20+D10</f>
        <v>96665.868650000004</v>
      </c>
      <c r="E45" s="121">
        <f>E44+E29+E20+E10+E37</f>
        <v>840249.47365000006</v>
      </c>
    </row>
    <row r="46" spans="1:5" s="1" customFormat="1" ht="59.45" customHeight="1" x14ac:dyDescent="0.25">
      <c r="A46" s="14"/>
      <c r="B46" s="15"/>
      <c r="C46" s="16"/>
      <c r="D46" s="16"/>
      <c r="E46" s="16"/>
    </row>
    <row r="47" spans="1:5" ht="36.950000000000003" customHeight="1" x14ac:dyDescent="0.25">
      <c r="A47" s="203" t="s">
        <v>421</v>
      </c>
      <c r="B47" s="204"/>
      <c r="C47" s="204"/>
      <c r="D47" s="204"/>
      <c r="E47" s="205"/>
    </row>
    <row r="48" spans="1:5" x14ac:dyDescent="0.25">
      <c r="A48" s="4" t="s">
        <v>378</v>
      </c>
      <c r="B48" s="5" t="s">
        <v>391</v>
      </c>
      <c r="C48" s="6" t="s">
        <v>380</v>
      </c>
      <c r="D48" s="6" t="s">
        <v>304</v>
      </c>
      <c r="E48" s="6" t="s">
        <v>381</v>
      </c>
    </row>
    <row r="49" spans="1:5" ht="45" x14ac:dyDescent="0.25">
      <c r="A49" s="10">
        <v>1</v>
      </c>
      <c r="B49" s="8" t="s">
        <v>422</v>
      </c>
      <c r="C49" s="120" t="e">
        <f>'ΑΝΑΛΥΤΙΚΟΣ ΠΙΝΑΚΑΣ'!#REF!</f>
        <v>#REF!</v>
      </c>
      <c r="D49" s="120" t="e">
        <f>'ΑΝΑΛΥΤΙΚΟΣ ΠΙΝΑΚΑΣ'!#REF!</f>
        <v>#REF!</v>
      </c>
      <c r="E49" s="120" t="e">
        <f>D49+C49</f>
        <v>#REF!</v>
      </c>
    </row>
    <row r="50" spans="1:5" ht="30" x14ac:dyDescent="0.25">
      <c r="A50" s="10">
        <v>2</v>
      </c>
      <c r="B50" s="8" t="s">
        <v>423</v>
      </c>
      <c r="C50" s="120" t="e">
        <f>'ΑΝΑΛΥΤΙΚΟΣ ΠΙΝΑΚΑΣ'!#REF!</f>
        <v>#REF!</v>
      </c>
      <c r="D50" s="120" t="e">
        <f>'ΑΝΑΛΥΤΙΚΟΣ ΠΙΝΑΚΑΣ'!#REF!</f>
        <v>#REF!</v>
      </c>
      <c r="E50" s="120" t="e">
        <f t="shared" ref="E50" si="0">D50+C50</f>
        <v>#REF!</v>
      </c>
    </row>
    <row r="51" spans="1:5" ht="60" x14ac:dyDescent="0.25">
      <c r="A51" s="10">
        <v>5</v>
      </c>
      <c r="B51" s="9" t="s">
        <v>424</v>
      </c>
      <c r="C51" s="120" t="e">
        <f>'ΑΝΑΛΥΤΙΚΟΣ ΠΙΝΑΚΑΣ'!#REF!</f>
        <v>#REF!</v>
      </c>
      <c r="D51" s="120" t="e">
        <f>'ΑΝΑΛΥΤΙΚΟΣ ΠΙΝΑΚΑΣ'!#REF!</f>
        <v>#REF!</v>
      </c>
      <c r="E51" s="120" t="e">
        <f>'ΑΝΑΛΥΤΙΚΟΣ ΠΙΝΑΚΑΣ'!#REF!</f>
        <v>#REF!</v>
      </c>
    </row>
    <row r="52" spans="1:5" x14ac:dyDescent="0.25">
      <c r="A52" s="11"/>
      <c r="B52" s="5" t="s">
        <v>414</v>
      </c>
      <c r="C52" s="121" t="e">
        <f>SUM(C49:C51)</f>
        <v>#REF!</v>
      </c>
      <c r="D52" s="121" t="e">
        <f>SUM(D49:D51)</f>
        <v>#REF!</v>
      </c>
      <c r="E52" s="121" t="e">
        <f>SUM(E49:E51)</f>
        <v>#REF!</v>
      </c>
    </row>
    <row r="54" spans="1:5" x14ac:dyDescent="0.25">
      <c r="C54" s="17" t="e">
        <f>C45+C52</f>
        <v>#REF!</v>
      </c>
      <c r="D54" s="17" t="e">
        <f t="shared" ref="D54" si="1">D45+D52</f>
        <v>#REF!</v>
      </c>
      <c r="E54" s="17" t="e">
        <f>E45+E52</f>
        <v>#REF!</v>
      </c>
    </row>
  </sheetData>
  <mergeCells count="6">
    <mergeCell ref="A47:E47"/>
    <mergeCell ref="A1:E1"/>
    <mergeCell ref="A11:E11"/>
    <mergeCell ref="A21:E21"/>
    <mergeCell ref="A30:E30"/>
    <mergeCell ref="A38:E38"/>
  </mergeCells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sqref="A1:D52"/>
    </sheetView>
  </sheetViews>
  <sheetFormatPr defaultColWidth="9.140625" defaultRowHeight="15" x14ac:dyDescent="0.25"/>
  <cols>
    <col min="1" max="1" width="9.140625" style="2"/>
    <col min="2" max="2" width="26.7109375" style="3" customWidth="1"/>
    <col min="3" max="3" width="21.85546875" style="2" customWidth="1"/>
    <col min="4" max="4" width="16.42578125" style="2" customWidth="1"/>
    <col min="5" max="16384" width="9.140625" style="2"/>
  </cols>
  <sheetData>
    <row r="1" spans="1:4" ht="41.25" customHeight="1" thickBot="1" x14ac:dyDescent="0.3">
      <c r="A1" s="206" t="s">
        <v>451</v>
      </c>
      <c r="B1" s="207"/>
      <c r="C1" s="207"/>
      <c r="D1" s="212"/>
    </row>
    <row r="2" spans="1:4" ht="30.75" thickBot="1" x14ac:dyDescent="0.3">
      <c r="A2" s="4" t="s">
        <v>378</v>
      </c>
      <c r="B2" s="5" t="s">
        <v>379</v>
      </c>
      <c r="C2" s="6" t="s">
        <v>380</v>
      </c>
      <c r="D2" s="6" t="s">
        <v>453</v>
      </c>
    </row>
    <row r="3" spans="1:4" ht="45.75" thickBot="1" x14ac:dyDescent="0.3">
      <c r="A3" s="7">
        <v>1</v>
      </c>
      <c r="B3" s="8" t="s">
        <v>382</v>
      </c>
      <c r="C3" s="120">
        <f>'ΑΝΑΛΥΤΙΚΟΣ ΠΙΝΑΚΑΣ'!H48</f>
        <v>0</v>
      </c>
      <c r="D3" s="120">
        <f>C3*2%</f>
        <v>0</v>
      </c>
    </row>
    <row r="4" spans="1:4" ht="30.75" thickBot="1" x14ac:dyDescent="0.3">
      <c r="A4" s="7">
        <v>2</v>
      </c>
      <c r="B4" s="9" t="s">
        <v>383</v>
      </c>
      <c r="C4" s="120">
        <f>'ΑΝΑΛΥΤΙΚΟΣ ΠΙΝΑΚΑΣ'!H52</f>
        <v>41158.125</v>
      </c>
      <c r="D4" s="120">
        <f t="shared" ref="D4:D9" si="0">C4*2%</f>
        <v>823.16250000000002</v>
      </c>
    </row>
    <row r="5" spans="1:4" ht="45.75" thickBot="1" x14ac:dyDescent="0.3">
      <c r="A5" s="7">
        <v>3</v>
      </c>
      <c r="B5" s="8" t="s">
        <v>384</v>
      </c>
      <c r="C5" s="120">
        <f>'ΑΝΑΛΥΤΙΚΟΣ ΠΙΝΑΚΑΣ'!H60</f>
        <v>0</v>
      </c>
      <c r="D5" s="120">
        <f t="shared" si="0"/>
        <v>0</v>
      </c>
    </row>
    <row r="6" spans="1:4" ht="45.75" thickBot="1" x14ac:dyDescent="0.3">
      <c r="A6" s="7">
        <v>4</v>
      </c>
      <c r="B6" s="9" t="s">
        <v>385</v>
      </c>
      <c r="C6" s="120">
        <f>'ΑΝΑΛΥΤΙΚΟΣ ΠΙΝΑΚΑΣ'!H66</f>
        <v>43570</v>
      </c>
      <c r="D6" s="120">
        <f t="shared" si="0"/>
        <v>871.4</v>
      </c>
    </row>
    <row r="7" spans="1:4" ht="45.75" thickBot="1" x14ac:dyDescent="0.3">
      <c r="A7" s="7">
        <v>5</v>
      </c>
      <c r="B7" s="9" t="s">
        <v>386</v>
      </c>
      <c r="C7" s="120">
        <f>'ΑΝΑΛΥΤΙΚΟΣ ΠΙΝΑΚΑΣ'!H72</f>
        <v>119125</v>
      </c>
      <c r="D7" s="120">
        <f t="shared" si="0"/>
        <v>2382.5</v>
      </c>
    </row>
    <row r="8" spans="1:4" ht="45.75" thickBot="1" x14ac:dyDescent="0.3">
      <c r="A8" s="7">
        <v>6</v>
      </c>
      <c r="B8" s="8" t="s">
        <v>387</v>
      </c>
      <c r="C8" s="120">
        <f>'ΑΝΑΛΥΤΙΚΟΣ ΠΙΝΑΚΑΣ'!H78</f>
        <v>0</v>
      </c>
      <c r="D8" s="120">
        <f t="shared" si="0"/>
        <v>0</v>
      </c>
    </row>
    <row r="9" spans="1:4" ht="60.75" thickBot="1" x14ac:dyDescent="0.3">
      <c r="A9" s="7">
        <v>7</v>
      </c>
      <c r="B9" s="9" t="s">
        <v>388</v>
      </c>
      <c r="C9" s="120">
        <f>'ΑΝΑΛΥΤΙΚΟΣ ΠΙΝΑΚΑΣ'!H112</f>
        <v>94047.090000000011</v>
      </c>
      <c r="D9" s="120">
        <f t="shared" si="0"/>
        <v>1880.9418000000003</v>
      </c>
    </row>
    <row r="10" spans="1:4" ht="15.75" thickBot="1" x14ac:dyDescent="0.3">
      <c r="A10" s="4"/>
      <c r="B10" s="5" t="s">
        <v>389</v>
      </c>
      <c r="C10" s="121">
        <f>SUM(C3:C9)</f>
        <v>297900.21500000003</v>
      </c>
      <c r="D10" s="121">
        <f>SUM(D3:D9)</f>
        <v>5958.0043000000005</v>
      </c>
    </row>
    <row r="11" spans="1:4" ht="43.15" customHeight="1" thickBot="1" x14ac:dyDescent="0.3">
      <c r="A11" s="209" t="s">
        <v>390</v>
      </c>
      <c r="B11" s="210"/>
      <c r="C11" s="210"/>
      <c r="D11" s="211"/>
    </row>
    <row r="12" spans="1:4" ht="30.75" thickBot="1" x14ac:dyDescent="0.3">
      <c r="A12" s="4" t="s">
        <v>378</v>
      </c>
      <c r="B12" s="5" t="s">
        <v>391</v>
      </c>
      <c r="C12" s="6" t="s">
        <v>380</v>
      </c>
      <c r="D12" s="6" t="s">
        <v>453</v>
      </c>
    </row>
    <row r="13" spans="1:4" ht="45.75" thickBot="1" x14ac:dyDescent="0.3">
      <c r="A13" s="10">
        <v>1</v>
      </c>
      <c r="B13" s="8" t="s">
        <v>392</v>
      </c>
      <c r="C13" s="120">
        <f>'ΑΝΑΛΥΤΙΚΟΣ ΠΙΝΑΚΑΣ'!H159</f>
        <v>0</v>
      </c>
      <c r="D13" s="120">
        <f>C13*2%</f>
        <v>0</v>
      </c>
    </row>
    <row r="14" spans="1:4" ht="30.75" thickBot="1" x14ac:dyDescent="0.3">
      <c r="A14" s="10">
        <v>2</v>
      </c>
      <c r="B14" s="9" t="s">
        <v>393</v>
      </c>
      <c r="C14" s="120">
        <f>'ΑΝΑΛΥΤΙΚΟΣ ΠΙΝΑΚΑΣ'!H164</f>
        <v>2951.25</v>
      </c>
      <c r="D14" s="120">
        <f t="shared" ref="D14:D19" si="1">C14*2%</f>
        <v>59.024999999999999</v>
      </c>
    </row>
    <row r="15" spans="1:4" ht="60.75" thickBot="1" x14ac:dyDescent="0.3">
      <c r="A15" s="10">
        <v>3</v>
      </c>
      <c r="B15" s="8" t="s">
        <v>394</v>
      </c>
      <c r="C15" s="120">
        <f>'ΑΝΑΛΥΤΙΚΟΣ ΠΙΝΑΚΑΣ'!H171</f>
        <v>0</v>
      </c>
      <c r="D15" s="120">
        <f t="shared" si="1"/>
        <v>0</v>
      </c>
    </row>
    <row r="16" spans="1:4" ht="45.75" thickBot="1" x14ac:dyDescent="0.3">
      <c r="A16" s="10">
        <v>4</v>
      </c>
      <c r="B16" s="9" t="s">
        <v>395</v>
      </c>
      <c r="C16" s="120">
        <f>'ΑΝΑΛΥΤΙΚΟΣ ΠΙΝΑΚΑΣ'!H178</f>
        <v>712.4</v>
      </c>
      <c r="D16" s="120">
        <f t="shared" si="1"/>
        <v>14.247999999999999</v>
      </c>
    </row>
    <row r="17" spans="1:4" ht="45.75" thickBot="1" x14ac:dyDescent="0.3">
      <c r="A17" s="10">
        <v>5</v>
      </c>
      <c r="B17" s="9" t="s">
        <v>396</v>
      </c>
      <c r="C17" s="120">
        <f>'ΑΝΑΛΥΤΙΚΟΣ ΠΙΝΑΚΑΣ'!H187</f>
        <v>3426</v>
      </c>
      <c r="D17" s="120">
        <f t="shared" si="1"/>
        <v>68.52</v>
      </c>
    </row>
    <row r="18" spans="1:4" ht="53.25" customHeight="1" thickBot="1" x14ac:dyDescent="0.3">
      <c r="A18" s="10">
        <v>6</v>
      </c>
      <c r="B18" s="9" t="s">
        <v>397</v>
      </c>
      <c r="C18" s="120">
        <f>'ΑΝΑΛΥΤΙΚΟΣ ΠΙΝΑΚΑΣ'!H209</f>
        <v>2130.1999999999998</v>
      </c>
      <c r="D18" s="120">
        <f t="shared" si="1"/>
        <v>42.603999999999999</v>
      </c>
    </row>
    <row r="19" spans="1:4" ht="30.75" thickBot="1" x14ac:dyDescent="0.3">
      <c r="A19" s="10">
        <v>7</v>
      </c>
      <c r="B19" s="8" t="s">
        <v>398</v>
      </c>
      <c r="C19" s="120">
        <f>'ΑΝΑΛΥΤΙΚΟΣ ΠΙΝΑΚΑΣ'!H213</f>
        <v>0</v>
      </c>
      <c r="D19" s="120">
        <f t="shared" si="1"/>
        <v>0</v>
      </c>
    </row>
    <row r="20" spans="1:4" ht="15.75" thickBot="1" x14ac:dyDescent="0.3">
      <c r="A20" s="11"/>
      <c r="B20" s="5" t="s">
        <v>399</v>
      </c>
      <c r="C20" s="121">
        <f>SUM(C13:C19)</f>
        <v>9219.8499999999985</v>
      </c>
      <c r="D20" s="121">
        <f>SUM(D13:D19)</f>
        <v>184.39699999999999</v>
      </c>
    </row>
    <row r="21" spans="1:4" ht="43.15" customHeight="1" thickBot="1" x14ac:dyDescent="0.3">
      <c r="A21" s="206" t="s">
        <v>400</v>
      </c>
      <c r="B21" s="207"/>
      <c r="C21" s="207"/>
      <c r="D21" s="212"/>
    </row>
    <row r="22" spans="1:4" ht="30.75" thickBot="1" x14ac:dyDescent="0.3">
      <c r="A22" s="4" t="s">
        <v>378</v>
      </c>
      <c r="B22" s="5" t="s">
        <v>391</v>
      </c>
      <c r="C22" s="6" t="s">
        <v>380</v>
      </c>
      <c r="D22" s="6" t="s">
        <v>453</v>
      </c>
    </row>
    <row r="23" spans="1:4" ht="45.75" thickBot="1" x14ac:dyDescent="0.3">
      <c r="A23" s="10">
        <v>1</v>
      </c>
      <c r="B23" s="8" t="s">
        <v>401</v>
      </c>
      <c r="C23" s="120">
        <f>'ΑΝΑΛΥΤΙΚΟΣ ΠΙΝΑΚΑΣ'!H254</f>
        <v>0</v>
      </c>
      <c r="D23" s="120">
        <f>C23*2%</f>
        <v>0</v>
      </c>
    </row>
    <row r="24" spans="1:4" ht="30.75" thickBot="1" x14ac:dyDescent="0.3">
      <c r="A24" s="10">
        <v>2</v>
      </c>
      <c r="B24" s="12" t="s">
        <v>402</v>
      </c>
      <c r="C24" s="120">
        <f>'ΑΝΑΛΥΤΙΚΟΣ ΠΙΝΑΚΑΣ'!H258</f>
        <v>0</v>
      </c>
      <c r="D24" s="120">
        <f t="shared" ref="D24:D28" si="2">C24*2%</f>
        <v>0</v>
      </c>
    </row>
    <row r="25" spans="1:4" ht="45.75" thickBot="1" x14ac:dyDescent="0.3">
      <c r="A25" s="10">
        <v>3</v>
      </c>
      <c r="B25" s="13" t="s">
        <v>403</v>
      </c>
      <c r="C25" s="120">
        <f>'ΑΝΑΛΥΤΙΚΟΣ ΠΙΝΑΚΑΣ'!H267</f>
        <v>41171</v>
      </c>
      <c r="D25" s="120">
        <f t="shared" si="2"/>
        <v>823.42000000000007</v>
      </c>
    </row>
    <row r="26" spans="1:4" ht="45.75" thickBot="1" x14ac:dyDescent="0.3">
      <c r="A26" s="10">
        <v>4</v>
      </c>
      <c r="B26" s="13" t="s">
        <v>404</v>
      </c>
      <c r="C26" s="120">
        <f>'ΑΝΑΛΥΤΙΚΟΣ ΠΙΝΑΚΑΣ'!H274</f>
        <v>2728.2</v>
      </c>
      <c r="D26" s="120">
        <f t="shared" si="2"/>
        <v>54.564</v>
      </c>
    </row>
    <row r="27" spans="1:4" ht="60.75" thickBot="1" x14ac:dyDescent="0.3">
      <c r="A27" s="10">
        <v>5</v>
      </c>
      <c r="B27" s="13" t="s">
        <v>405</v>
      </c>
      <c r="C27" s="120">
        <f>'ΑΝΑΛΥΤΙΚΟΣ ΠΙΝΑΚΑΣ'!H291</f>
        <v>4363.8000000000011</v>
      </c>
      <c r="D27" s="120">
        <f t="shared" si="2"/>
        <v>87.276000000000025</v>
      </c>
    </row>
    <row r="28" spans="1:4" ht="38.450000000000003" customHeight="1" thickBot="1" x14ac:dyDescent="0.3">
      <c r="A28" s="10">
        <v>6</v>
      </c>
      <c r="B28" s="13" t="s">
        <v>406</v>
      </c>
      <c r="C28" s="120">
        <f>'ΑΝΑΛΥΤΙΚΟΣ ΠΙΝΑΚΑΣ'!H295</f>
        <v>8092.4999999999991</v>
      </c>
      <c r="D28" s="120">
        <f t="shared" si="2"/>
        <v>161.85</v>
      </c>
    </row>
    <row r="29" spans="1:4" ht="15.75" thickBot="1" x14ac:dyDescent="0.3">
      <c r="A29" s="11"/>
      <c r="B29" s="5" t="s">
        <v>407</v>
      </c>
      <c r="C29" s="121">
        <f>SUM(C23:C28)</f>
        <v>56355.5</v>
      </c>
      <c r="D29" s="121">
        <f>SUM(D23:D28)</f>
        <v>1127.1100000000001</v>
      </c>
    </row>
    <row r="30" spans="1:4" ht="43.15" customHeight="1" thickBot="1" x14ac:dyDescent="0.3">
      <c r="A30" s="206" t="s">
        <v>408</v>
      </c>
      <c r="B30" s="207"/>
      <c r="C30" s="207"/>
      <c r="D30" s="212"/>
    </row>
    <row r="31" spans="1:4" ht="30.75" thickBot="1" x14ac:dyDescent="0.3">
      <c r="A31" s="4" t="s">
        <v>378</v>
      </c>
      <c r="B31" s="5" t="s">
        <v>391</v>
      </c>
      <c r="C31" s="6" t="s">
        <v>380</v>
      </c>
      <c r="D31" s="6" t="s">
        <v>453</v>
      </c>
    </row>
    <row r="32" spans="1:4" ht="45.75" thickBot="1" x14ac:dyDescent="0.3">
      <c r="A32" s="10">
        <v>1</v>
      </c>
      <c r="B32" s="8" t="s">
        <v>409</v>
      </c>
      <c r="C32" s="120">
        <f>'ΑΝΑΛΥΤΙΚΟΣ ΠΙΝΑΚΑΣ'!H308</f>
        <v>0</v>
      </c>
      <c r="D32" s="120">
        <f>C32*2%</f>
        <v>0</v>
      </c>
    </row>
    <row r="33" spans="1:4" ht="30.75" thickBot="1" x14ac:dyDescent="0.3">
      <c r="A33" s="10">
        <v>2</v>
      </c>
      <c r="B33" s="8" t="s">
        <v>410</v>
      </c>
      <c r="C33" s="120">
        <f>'ΑΝΑΛΥΤΙΚΟΣ ΠΙΝΑΚΑΣ'!H314</f>
        <v>0</v>
      </c>
      <c r="D33" s="120">
        <f t="shared" ref="D33:D36" si="3">C33*2%</f>
        <v>0</v>
      </c>
    </row>
    <row r="34" spans="1:4" ht="45.75" thickBot="1" x14ac:dyDescent="0.3">
      <c r="A34" s="10">
        <v>3</v>
      </c>
      <c r="B34" s="9" t="s">
        <v>411</v>
      </c>
      <c r="C34" s="120">
        <f>'ΑΝΑΛΥΤΙΚΟΣ ΠΙΝΑΚΑΣ'!H319</f>
        <v>100441.44</v>
      </c>
      <c r="D34" s="120">
        <f t="shared" si="3"/>
        <v>2008.8288</v>
      </c>
    </row>
    <row r="35" spans="1:4" ht="60.75" thickBot="1" x14ac:dyDescent="0.3">
      <c r="A35" s="10">
        <v>4</v>
      </c>
      <c r="B35" s="9" t="s">
        <v>412</v>
      </c>
      <c r="C35" s="120">
        <f>'ΑΝΑΛΥΤΙΚΟΣ ΠΙΝΑΚΑΣ'!H323</f>
        <v>236466.6</v>
      </c>
      <c r="D35" s="120">
        <f t="shared" si="3"/>
        <v>4729.3320000000003</v>
      </c>
    </row>
    <row r="36" spans="1:4" ht="60.75" thickBot="1" x14ac:dyDescent="0.3">
      <c r="A36" s="10">
        <v>5</v>
      </c>
      <c r="B36" s="9" t="s">
        <v>413</v>
      </c>
      <c r="C36" s="120">
        <f>'ΑΝΑΛΥΤΙΚΟΣ ΠΙΝΑΚΑΣ'!H327</f>
        <v>43200</v>
      </c>
      <c r="D36" s="120">
        <f t="shared" si="3"/>
        <v>864</v>
      </c>
    </row>
    <row r="37" spans="1:4" ht="15.75" thickBot="1" x14ac:dyDescent="0.3">
      <c r="A37" s="11"/>
      <c r="B37" s="5" t="s">
        <v>414</v>
      </c>
      <c r="C37" s="121">
        <f>SUM(C32:C36)</f>
        <v>380108.04000000004</v>
      </c>
      <c r="D37" s="121">
        <f>SUM(D32:D36)</f>
        <v>7602.1608000000006</v>
      </c>
    </row>
    <row r="38" spans="1:4" ht="57.6" customHeight="1" thickBot="1" x14ac:dyDescent="0.3">
      <c r="A38" s="206" t="s">
        <v>415</v>
      </c>
      <c r="B38" s="207"/>
      <c r="C38" s="207"/>
      <c r="D38" s="212"/>
    </row>
    <row r="39" spans="1:4" ht="30.75" thickBot="1" x14ac:dyDescent="0.3">
      <c r="A39" s="4" t="s">
        <v>378</v>
      </c>
      <c r="B39" s="5" t="s">
        <v>379</v>
      </c>
      <c r="C39" s="6" t="s">
        <v>7</v>
      </c>
      <c r="D39" s="6" t="s">
        <v>453</v>
      </c>
    </row>
    <row r="40" spans="1:4" ht="45.75" thickBot="1" x14ac:dyDescent="0.3">
      <c r="A40" s="10">
        <v>1</v>
      </c>
      <c r="B40" s="8" t="s">
        <v>401</v>
      </c>
      <c r="C40" s="120">
        <f>'ΑΝΑΛΥΤΙΚΟΣ ΠΙΝΑΚΑΣ'!H340</f>
        <v>0</v>
      </c>
      <c r="D40" s="120">
        <f>C40*2%</f>
        <v>0</v>
      </c>
    </row>
    <row r="41" spans="1:4" ht="45.75" thickBot="1" x14ac:dyDescent="0.3">
      <c r="A41" s="10">
        <v>2</v>
      </c>
      <c r="B41" s="8" t="s">
        <v>416</v>
      </c>
      <c r="C41" s="120">
        <f>'ΑΝΑΛΥΤΙΚΟΣ ΠΙΝΑΚΑΣ'!H344</f>
        <v>0</v>
      </c>
      <c r="D41" s="120">
        <f t="shared" ref="D41:D44" si="4">C41*2%</f>
        <v>0</v>
      </c>
    </row>
    <row r="42" spans="1:4" ht="30.75" thickBot="1" x14ac:dyDescent="0.3">
      <c r="A42" s="10">
        <v>3</v>
      </c>
      <c r="B42" s="8" t="s">
        <v>417</v>
      </c>
      <c r="C42" s="120">
        <f>'ΑΝΑΛΥΤΙΚΟΣ ΠΙΝΑΚΑΣ'!H348</f>
        <v>0</v>
      </c>
      <c r="D42" s="120">
        <f t="shared" si="4"/>
        <v>0</v>
      </c>
    </row>
    <row r="43" spans="1:4" ht="45.75" thickBot="1" x14ac:dyDescent="0.3">
      <c r="A43" s="10">
        <v>4</v>
      </c>
      <c r="B43" s="8" t="s">
        <v>418</v>
      </c>
      <c r="C43" s="120">
        <f>'ΑΝΑΛΥΤΙΚΟΣ ΠΙΝΑΚΑΣ'!H355</f>
        <v>0</v>
      </c>
      <c r="D43" s="120">
        <f t="shared" si="4"/>
        <v>0</v>
      </c>
    </row>
    <row r="44" spans="1:4" ht="15.75" thickBot="1" x14ac:dyDescent="0.3">
      <c r="A44" s="11"/>
      <c r="B44" s="5" t="s">
        <v>419</v>
      </c>
      <c r="C44" s="121">
        <f>SUM(C40:C43)</f>
        <v>0</v>
      </c>
      <c r="D44" s="120">
        <f t="shared" si="4"/>
        <v>0</v>
      </c>
    </row>
    <row r="45" spans="1:4" ht="45" customHeight="1" thickBot="1" x14ac:dyDescent="0.3">
      <c r="A45" s="11"/>
      <c r="B45" s="5" t="s">
        <v>420</v>
      </c>
      <c r="C45" s="121">
        <f>C44+C37+C20+C29+C10</f>
        <v>743583.60499999998</v>
      </c>
      <c r="D45" s="121">
        <f>D44+D37+D29+D20+D10</f>
        <v>14871.672100000002</v>
      </c>
    </row>
    <row r="46" spans="1:4" s="1" customFormat="1" ht="59.45" customHeight="1" thickBot="1" x14ac:dyDescent="0.3">
      <c r="A46" s="14"/>
      <c r="B46" s="15"/>
      <c r="C46" s="16"/>
      <c r="D46" s="16"/>
    </row>
    <row r="47" spans="1:4" ht="36.950000000000003" customHeight="1" thickBot="1" x14ac:dyDescent="0.3">
      <c r="A47" s="203" t="s">
        <v>421</v>
      </c>
      <c r="B47" s="204"/>
      <c r="C47" s="204"/>
      <c r="D47" s="213"/>
    </row>
    <row r="48" spans="1:4" ht="30.75" thickBot="1" x14ac:dyDescent="0.3">
      <c r="A48" s="4" t="s">
        <v>378</v>
      </c>
      <c r="B48" s="5" t="s">
        <v>391</v>
      </c>
      <c r="C48" s="6" t="s">
        <v>380</v>
      </c>
      <c r="D48" s="6" t="s">
        <v>453</v>
      </c>
    </row>
    <row r="49" spans="1:4" ht="45.75" thickBot="1" x14ac:dyDescent="0.3">
      <c r="A49" s="10">
        <v>1</v>
      </c>
      <c r="B49" s="8" t="s">
        <v>422</v>
      </c>
      <c r="C49" s="120" t="e">
        <f>'ΑΝΑΛΥΤΙΚΟΣ ΠΙΝΑΚΑΣ'!#REF!</f>
        <v>#REF!</v>
      </c>
      <c r="D49" s="120" t="e">
        <f>C49*2%</f>
        <v>#REF!</v>
      </c>
    </row>
    <row r="50" spans="1:4" ht="30.75" thickBot="1" x14ac:dyDescent="0.3">
      <c r="A50" s="10">
        <v>2</v>
      </c>
      <c r="B50" s="8" t="s">
        <v>423</v>
      </c>
      <c r="C50" s="120" t="e">
        <f>'ΑΝΑΛΥΤΙΚΟΣ ΠΙΝΑΚΑΣ'!#REF!</f>
        <v>#REF!</v>
      </c>
      <c r="D50" s="120" t="e">
        <f t="shared" ref="D50:D51" si="5">C50*2%</f>
        <v>#REF!</v>
      </c>
    </row>
    <row r="51" spans="1:4" ht="60.75" thickBot="1" x14ac:dyDescent="0.3">
      <c r="A51" s="10">
        <v>5</v>
      </c>
      <c r="B51" s="9" t="s">
        <v>424</v>
      </c>
      <c r="C51" s="120" t="e">
        <f>'ΑΝΑΛΥΤΙΚΟΣ ΠΙΝΑΚΑΣ'!#REF!</f>
        <v>#REF!</v>
      </c>
      <c r="D51" s="120" t="e">
        <f t="shared" si="5"/>
        <v>#REF!</v>
      </c>
    </row>
    <row r="52" spans="1:4" ht="15.75" thickBot="1" x14ac:dyDescent="0.3">
      <c r="A52" s="11"/>
      <c r="B52" s="5" t="s">
        <v>414</v>
      </c>
      <c r="C52" s="121" t="e">
        <f>SUM(C49:C51)</f>
        <v>#REF!</v>
      </c>
      <c r="D52" s="121" t="e">
        <f>SUM(D49:D51)</f>
        <v>#REF!</v>
      </c>
    </row>
    <row r="54" spans="1:4" x14ac:dyDescent="0.25">
      <c r="C54" s="17" t="e">
        <f>C45+C52</f>
        <v>#REF!</v>
      </c>
      <c r="D54" s="17" t="e">
        <f t="shared" ref="D54" si="6">D45+D52</f>
        <v>#REF!</v>
      </c>
    </row>
  </sheetData>
  <mergeCells count="6">
    <mergeCell ref="A47:D47"/>
    <mergeCell ref="A1:D1"/>
    <mergeCell ref="A11:D11"/>
    <mergeCell ref="A21:D21"/>
    <mergeCell ref="A30:D30"/>
    <mergeCell ref="A38:D3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sqref="A1:D52"/>
    </sheetView>
  </sheetViews>
  <sheetFormatPr defaultColWidth="9.140625" defaultRowHeight="15" x14ac:dyDescent="0.25"/>
  <cols>
    <col min="1" max="1" width="9.140625" style="2"/>
    <col min="2" max="2" width="26.7109375" style="3" customWidth="1"/>
    <col min="3" max="3" width="21.85546875" style="2" customWidth="1"/>
    <col min="4" max="4" width="22.42578125" style="2" customWidth="1"/>
    <col min="5" max="16384" width="9.140625" style="2"/>
  </cols>
  <sheetData>
    <row r="1" spans="1:4" ht="41.25" customHeight="1" thickBot="1" x14ac:dyDescent="0.3">
      <c r="A1" s="206" t="s">
        <v>451</v>
      </c>
      <c r="B1" s="207"/>
      <c r="C1" s="207"/>
      <c r="D1" s="208"/>
    </row>
    <row r="2" spans="1:4" ht="30.75" thickBot="1" x14ac:dyDescent="0.3">
      <c r="A2" s="4" t="s">
        <v>378</v>
      </c>
      <c r="B2" s="5" t="s">
        <v>379</v>
      </c>
      <c r="C2" s="6" t="s">
        <v>380</v>
      </c>
      <c r="D2" s="6" t="s">
        <v>454</v>
      </c>
    </row>
    <row r="3" spans="1:4" ht="45.75" thickBot="1" x14ac:dyDescent="0.3">
      <c r="A3" s="7">
        <v>1</v>
      </c>
      <c r="B3" s="8" t="s">
        <v>382</v>
      </c>
      <c r="C3" s="120">
        <f>'ΑΝΑΛΥΤΙΚΟΣ ΠΙΝΑΚΑΣ'!H48</f>
        <v>0</v>
      </c>
      <c r="D3" s="120">
        <f>C3*4%</f>
        <v>0</v>
      </c>
    </row>
    <row r="4" spans="1:4" ht="30.75" thickBot="1" x14ac:dyDescent="0.3">
      <c r="A4" s="7">
        <v>2</v>
      </c>
      <c r="B4" s="9" t="s">
        <v>383</v>
      </c>
      <c r="C4" s="120">
        <f>'ΑΝΑΛΥΤΙΚΟΣ ΠΙΝΑΚΑΣ'!H52</f>
        <v>41158.125</v>
      </c>
      <c r="D4" s="120">
        <f t="shared" ref="D4:D9" si="0">C4*4%</f>
        <v>1646.325</v>
      </c>
    </row>
    <row r="5" spans="1:4" ht="45.75" thickBot="1" x14ac:dyDescent="0.3">
      <c r="A5" s="7">
        <v>3</v>
      </c>
      <c r="B5" s="8" t="s">
        <v>384</v>
      </c>
      <c r="C5" s="120">
        <f>'ΑΝΑΛΥΤΙΚΟΣ ΠΙΝΑΚΑΣ'!H60</f>
        <v>0</v>
      </c>
      <c r="D5" s="120">
        <f t="shared" si="0"/>
        <v>0</v>
      </c>
    </row>
    <row r="6" spans="1:4" ht="45.75" thickBot="1" x14ac:dyDescent="0.3">
      <c r="A6" s="7">
        <v>4</v>
      </c>
      <c r="B6" s="9" t="s">
        <v>385</v>
      </c>
      <c r="C6" s="120">
        <f>'ΑΝΑΛΥΤΙΚΟΣ ΠΙΝΑΚΑΣ'!H66</f>
        <v>43570</v>
      </c>
      <c r="D6" s="120">
        <f t="shared" si="0"/>
        <v>1742.8</v>
      </c>
    </row>
    <row r="7" spans="1:4" ht="45.75" thickBot="1" x14ac:dyDescent="0.3">
      <c r="A7" s="7">
        <v>5</v>
      </c>
      <c r="B7" s="9" t="s">
        <v>386</v>
      </c>
      <c r="C7" s="120">
        <f>'ΑΝΑΛΥΤΙΚΟΣ ΠΙΝΑΚΑΣ'!H72</f>
        <v>119125</v>
      </c>
      <c r="D7" s="120">
        <f t="shared" si="0"/>
        <v>4765</v>
      </c>
    </row>
    <row r="8" spans="1:4" ht="45.75" thickBot="1" x14ac:dyDescent="0.3">
      <c r="A8" s="7">
        <v>6</v>
      </c>
      <c r="B8" s="8" t="s">
        <v>387</v>
      </c>
      <c r="C8" s="120">
        <f>'ΑΝΑΛΥΤΙΚΟΣ ΠΙΝΑΚΑΣ'!H78</f>
        <v>0</v>
      </c>
      <c r="D8" s="120">
        <f t="shared" si="0"/>
        <v>0</v>
      </c>
    </row>
    <row r="9" spans="1:4" ht="60.75" thickBot="1" x14ac:dyDescent="0.3">
      <c r="A9" s="7">
        <v>7</v>
      </c>
      <c r="B9" s="9" t="s">
        <v>388</v>
      </c>
      <c r="C9" s="120">
        <f>'ΑΝΑΛΥΤΙΚΟΣ ΠΙΝΑΚΑΣ'!H112</f>
        <v>94047.090000000011</v>
      </c>
      <c r="D9" s="120">
        <f t="shared" si="0"/>
        <v>3761.8836000000006</v>
      </c>
    </row>
    <row r="10" spans="1:4" ht="15.75" thickBot="1" x14ac:dyDescent="0.3">
      <c r="A10" s="4"/>
      <c r="B10" s="5" t="s">
        <v>389</v>
      </c>
      <c r="C10" s="121">
        <f>SUM(C3:C9)</f>
        <v>297900.21500000003</v>
      </c>
      <c r="D10" s="121">
        <f>SUM(D3:D9)</f>
        <v>11916.008600000001</v>
      </c>
    </row>
    <row r="11" spans="1:4" ht="43.15" customHeight="1" thickBot="1" x14ac:dyDescent="0.3">
      <c r="A11" s="209" t="s">
        <v>390</v>
      </c>
      <c r="B11" s="210"/>
      <c r="C11" s="210"/>
      <c r="D11" s="211"/>
    </row>
    <row r="12" spans="1:4" ht="30.75" thickBot="1" x14ac:dyDescent="0.3">
      <c r="A12" s="4" t="s">
        <v>378</v>
      </c>
      <c r="B12" s="5" t="s">
        <v>391</v>
      </c>
      <c r="C12" s="6" t="s">
        <v>380</v>
      </c>
      <c r="D12" s="6" t="s">
        <v>454</v>
      </c>
    </row>
    <row r="13" spans="1:4" ht="45.75" thickBot="1" x14ac:dyDescent="0.3">
      <c r="A13" s="10">
        <v>1</v>
      </c>
      <c r="B13" s="8" t="s">
        <v>392</v>
      </c>
      <c r="C13" s="120">
        <f>'ΑΝΑΛΥΤΙΚΟΣ ΠΙΝΑΚΑΣ'!H159</f>
        <v>0</v>
      </c>
      <c r="D13" s="120">
        <f>C13*4%</f>
        <v>0</v>
      </c>
    </row>
    <row r="14" spans="1:4" ht="30.75" thickBot="1" x14ac:dyDescent="0.3">
      <c r="A14" s="10">
        <v>2</v>
      </c>
      <c r="B14" s="9" t="s">
        <v>393</v>
      </c>
      <c r="C14" s="120">
        <f>'ΑΝΑΛΥΤΙΚΟΣ ΠΙΝΑΚΑΣ'!H164</f>
        <v>2951.25</v>
      </c>
      <c r="D14" s="120">
        <f t="shared" ref="D14:D19" si="1">C14*4%</f>
        <v>118.05</v>
      </c>
    </row>
    <row r="15" spans="1:4" ht="60.75" thickBot="1" x14ac:dyDescent="0.3">
      <c r="A15" s="10">
        <v>3</v>
      </c>
      <c r="B15" s="8" t="s">
        <v>394</v>
      </c>
      <c r="C15" s="120">
        <f>'ΑΝΑΛΥΤΙΚΟΣ ΠΙΝΑΚΑΣ'!H171</f>
        <v>0</v>
      </c>
      <c r="D15" s="120">
        <f t="shared" si="1"/>
        <v>0</v>
      </c>
    </row>
    <row r="16" spans="1:4" ht="45.75" thickBot="1" x14ac:dyDescent="0.3">
      <c r="A16" s="10">
        <v>4</v>
      </c>
      <c r="B16" s="9" t="s">
        <v>395</v>
      </c>
      <c r="C16" s="120">
        <f>'ΑΝΑΛΥΤΙΚΟΣ ΠΙΝΑΚΑΣ'!H178</f>
        <v>712.4</v>
      </c>
      <c r="D16" s="120">
        <f t="shared" si="1"/>
        <v>28.495999999999999</v>
      </c>
    </row>
    <row r="17" spans="1:4" ht="45.75" thickBot="1" x14ac:dyDescent="0.3">
      <c r="A17" s="10">
        <v>5</v>
      </c>
      <c r="B17" s="9" t="s">
        <v>396</v>
      </c>
      <c r="C17" s="120">
        <f>'ΑΝΑΛΥΤΙΚΟΣ ΠΙΝΑΚΑΣ'!H187</f>
        <v>3426</v>
      </c>
      <c r="D17" s="120">
        <f t="shared" si="1"/>
        <v>137.04</v>
      </c>
    </row>
    <row r="18" spans="1:4" ht="53.25" customHeight="1" thickBot="1" x14ac:dyDescent="0.3">
      <c r="A18" s="10">
        <v>6</v>
      </c>
      <c r="B18" s="9" t="s">
        <v>397</v>
      </c>
      <c r="C18" s="120">
        <f>'ΑΝΑΛΥΤΙΚΟΣ ΠΙΝΑΚΑΣ'!H209</f>
        <v>2130.1999999999998</v>
      </c>
      <c r="D18" s="120">
        <f t="shared" si="1"/>
        <v>85.207999999999998</v>
      </c>
    </row>
    <row r="19" spans="1:4" ht="30.75" thickBot="1" x14ac:dyDescent="0.3">
      <c r="A19" s="10">
        <v>7</v>
      </c>
      <c r="B19" s="8" t="s">
        <v>398</v>
      </c>
      <c r="C19" s="120">
        <f>'ΑΝΑΛΥΤΙΚΟΣ ΠΙΝΑΚΑΣ'!H213</f>
        <v>0</v>
      </c>
      <c r="D19" s="120">
        <f t="shared" si="1"/>
        <v>0</v>
      </c>
    </row>
    <row r="20" spans="1:4" ht="15.75" thickBot="1" x14ac:dyDescent="0.3">
      <c r="A20" s="11"/>
      <c r="B20" s="5" t="s">
        <v>399</v>
      </c>
      <c r="C20" s="121">
        <f>SUM(C13:C19)</f>
        <v>9219.8499999999985</v>
      </c>
      <c r="D20" s="121">
        <f>SUM(D13:D19)</f>
        <v>368.79399999999998</v>
      </c>
    </row>
    <row r="21" spans="1:4" ht="43.15" customHeight="1" thickBot="1" x14ac:dyDescent="0.3">
      <c r="A21" s="206" t="s">
        <v>400</v>
      </c>
      <c r="B21" s="207"/>
      <c r="C21" s="207"/>
      <c r="D21" s="212"/>
    </row>
    <row r="22" spans="1:4" ht="30.75" thickBot="1" x14ac:dyDescent="0.3">
      <c r="A22" s="4" t="s">
        <v>378</v>
      </c>
      <c r="B22" s="5" t="s">
        <v>391</v>
      </c>
      <c r="C22" s="6" t="s">
        <v>380</v>
      </c>
      <c r="D22" s="6" t="s">
        <v>454</v>
      </c>
    </row>
    <row r="23" spans="1:4" ht="45.75" thickBot="1" x14ac:dyDescent="0.3">
      <c r="A23" s="10">
        <v>1</v>
      </c>
      <c r="B23" s="8" t="s">
        <v>401</v>
      </c>
      <c r="C23" s="120">
        <f>'ΑΝΑΛΥΤΙΚΟΣ ΠΙΝΑΚΑΣ'!H254</f>
        <v>0</v>
      </c>
      <c r="D23" s="120">
        <f>C23*4%</f>
        <v>0</v>
      </c>
    </row>
    <row r="24" spans="1:4" ht="30.75" thickBot="1" x14ac:dyDescent="0.3">
      <c r="A24" s="10">
        <v>2</v>
      </c>
      <c r="B24" s="12" t="s">
        <v>402</v>
      </c>
      <c r="C24" s="120">
        <f>'ΑΝΑΛΥΤΙΚΟΣ ΠΙΝΑΚΑΣ'!H258</f>
        <v>0</v>
      </c>
      <c r="D24" s="120">
        <f t="shared" ref="D24:D28" si="2">C24*4%</f>
        <v>0</v>
      </c>
    </row>
    <row r="25" spans="1:4" ht="45.75" thickBot="1" x14ac:dyDescent="0.3">
      <c r="A25" s="10">
        <v>3</v>
      </c>
      <c r="B25" s="13" t="s">
        <v>403</v>
      </c>
      <c r="C25" s="120">
        <f>'ΑΝΑΛΥΤΙΚΟΣ ΠΙΝΑΚΑΣ'!H267</f>
        <v>41171</v>
      </c>
      <c r="D25" s="120">
        <f t="shared" si="2"/>
        <v>1646.8400000000001</v>
      </c>
    </row>
    <row r="26" spans="1:4" ht="45.75" thickBot="1" x14ac:dyDescent="0.3">
      <c r="A26" s="10">
        <v>4</v>
      </c>
      <c r="B26" s="13" t="s">
        <v>404</v>
      </c>
      <c r="C26" s="120">
        <f>'ΑΝΑΛΥΤΙΚΟΣ ΠΙΝΑΚΑΣ'!H274</f>
        <v>2728.2</v>
      </c>
      <c r="D26" s="120">
        <f t="shared" si="2"/>
        <v>109.128</v>
      </c>
    </row>
    <row r="27" spans="1:4" ht="60.75" thickBot="1" x14ac:dyDescent="0.3">
      <c r="A27" s="10">
        <v>5</v>
      </c>
      <c r="B27" s="13" t="s">
        <v>405</v>
      </c>
      <c r="C27" s="120">
        <f>'ΑΝΑΛΥΤΙΚΟΣ ΠΙΝΑΚΑΣ'!H291</f>
        <v>4363.8000000000011</v>
      </c>
      <c r="D27" s="120">
        <f t="shared" si="2"/>
        <v>174.55200000000005</v>
      </c>
    </row>
    <row r="28" spans="1:4" ht="38.450000000000003" customHeight="1" thickBot="1" x14ac:dyDescent="0.3">
      <c r="A28" s="10">
        <v>6</v>
      </c>
      <c r="B28" s="13" t="s">
        <v>406</v>
      </c>
      <c r="C28" s="120">
        <f>'ΑΝΑΛΥΤΙΚΟΣ ΠΙΝΑΚΑΣ'!H295</f>
        <v>8092.4999999999991</v>
      </c>
      <c r="D28" s="120">
        <f t="shared" si="2"/>
        <v>323.7</v>
      </c>
    </row>
    <row r="29" spans="1:4" ht="15.75" thickBot="1" x14ac:dyDescent="0.3">
      <c r="A29" s="11"/>
      <c r="B29" s="5" t="s">
        <v>407</v>
      </c>
      <c r="C29" s="121">
        <f>SUM(C23:C28)</f>
        <v>56355.5</v>
      </c>
      <c r="D29" s="121">
        <f>SUM(D23:D28)</f>
        <v>2254.2200000000003</v>
      </c>
    </row>
    <row r="30" spans="1:4" ht="43.15" customHeight="1" thickBot="1" x14ac:dyDescent="0.3">
      <c r="A30" s="206" t="s">
        <v>408</v>
      </c>
      <c r="B30" s="207"/>
      <c r="C30" s="207"/>
      <c r="D30" s="208"/>
    </row>
    <row r="31" spans="1:4" ht="30.75" thickBot="1" x14ac:dyDescent="0.3">
      <c r="A31" s="4" t="s">
        <v>378</v>
      </c>
      <c r="B31" s="5" t="s">
        <v>391</v>
      </c>
      <c r="C31" s="6" t="s">
        <v>380</v>
      </c>
      <c r="D31" s="6" t="s">
        <v>454</v>
      </c>
    </row>
    <row r="32" spans="1:4" ht="45.75" thickBot="1" x14ac:dyDescent="0.3">
      <c r="A32" s="10">
        <v>1</v>
      </c>
      <c r="B32" s="8" t="s">
        <v>409</v>
      </c>
      <c r="C32" s="120">
        <f>'ΑΝΑΛΥΤΙΚΟΣ ΠΙΝΑΚΑΣ'!H308</f>
        <v>0</v>
      </c>
      <c r="D32" s="120">
        <f>C32*4%</f>
        <v>0</v>
      </c>
    </row>
    <row r="33" spans="1:4" ht="30.75" thickBot="1" x14ac:dyDescent="0.3">
      <c r="A33" s="10">
        <v>2</v>
      </c>
      <c r="B33" s="8" t="s">
        <v>410</v>
      </c>
      <c r="C33" s="120">
        <f>'ΑΝΑΛΥΤΙΚΟΣ ΠΙΝΑΚΑΣ'!H314</f>
        <v>0</v>
      </c>
      <c r="D33" s="120">
        <f t="shared" ref="D33:D36" si="3">C33*4%</f>
        <v>0</v>
      </c>
    </row>
    <row r="34" spans="1:4" ht="45.75" thickBot="1" x14ac:dyDescent="0.3">
      <c r="A34" s="10">
        <v>3</v>
      </c>
      <c r="B34" s="9" t="s">
        <v>411</v>
      </c>
      <c r="C34" s="120">
        <f>'ΑΝΑΛΥΤΙΚΟΣ ΠΙΝΑΚΑΣ'!H319</f>
        <v>100441.44</v>
      </c>
      <c r="D34" s="120">
        <f t="shared" si="3"/>
        <v>4017.6576</v>
      </c>
    </row>
    <row r="35" spans="1:4" ht="60.75" thickBot="1" x14ac:dyDescent="0.3">
      <c r="A35" s="10">
        <v>4</v>
      </c>
      <c r="B35" s="9" t="s">
        <v>412</v>
      </c>
      <c r="C35" s="120">
        <f>'ΑΝΑΛΥΤΙΚΟΣ ΠΙΝΑΚΑΣ'!H323</f>
        <v>236466.6</v>
      </c>
      <c r="D35" s="120">
        <f t="shared" si="3"/>
        <v>9458.6640000000007</v>
      </c>
    </row>
    <row r="36" spans="1:4" ht="60.75" thickBot="1" x14ac:dyDescent="0.3">
      <c r="A36" s="10">
        <v>5</v>
      </c>
      <c r="B36" s="9" t="s">
        <v>413</v>
      </c>
      <c r="C36" s="120">
        <f>'ΑΝΑΛΥΤΙΚΟΣ ΠΙΝΑΚΑΣ'!H327</f>
        <v>43200</v>
      </c>
      <c r="D36" s="120">
        <f t="shared" si="3"/>
        <v>1728</v>
      </c>
    </row>
    <row r="37" spans="1:4" ht="15.75" thickBot="1" x14ac:dyDescent="0.3">
      <c r="A37" s="11"/>
      <c r="B37" s="5" t="s">
        <v>414</v>
      </c>
      <c r="C37" s="121">
        <f>SUM(C32:C36)</f>
        <v>380108.04000000004</v>
      </c>
      <c r="D37" s="121">
        <f>SUM(D32:D36)</f>
        <v>15204.321600000001</v>
      </c>
    </row>
    <row r="38" spans="1:4" ht="57.6" customHeight="1" thickBot="1" x14ac:dyDescent="0.3">
      <c r="A38" s="206" t="s">
        <v>415</v>
      </c>
      <c r="B38" s="207"/>
      <c r="C38" s="207"/>
      <c r="D38" s="212"/>
    </row>
    <row r="39" spans="1:4" ht="30.75" thickBot="1" x14ac:dyDescent="0.3">
      <c r="A39" s="4" t="s">
        <v>378</v>
      </c>
      <c r="B39" s="5" t="s">
        <v>379</v>
      </c>
      <c r="C39" s="6" t="s">
        <v>7</v>
      </c>
      <c r="D39" s="6" t="s">
        <v>454</v>
      </c>
    </row>
    <row r="40" spans="1:4" ht="45.75" thickBot="1" x14ac:dyDescent="0.3">
      <c r="A40" s="10">
        <v>1</v>
      </c>
      <c r="B40" s="8" t="s">
        <v>401</v>
      </c>
      <c r="C40" s="120">
        <f>'ΑΝΑΛΥΤΙΚΟΣ ΠΙΝΑΚΑΣ'!H340</f>
        <v>0</v>
      </c>
      <c r="D40" s="120">
        <f>C40*4%</f>
        <v>0</v>
      </c>
    </row>
    <row r="41" spans="1:4" ht="45.75" thickBot="1" x14ac:dyDescent="0.3">
      <c r="A41" s="10">
        <v>2</v>
      </c>
      <c r="B41" s="8" t="s">
        <v>416</v>
      </c>
      <c r="C41" s="120">
        <f>'ΑΝΑΛΥΤΙΚΟΣ ΠΙΝΑΚΑΣ'!H344</f>
        <v>0</v>
      </c>
      <c r="D41" s="120">
        <f t="shared" ref="D41:D44" si="4">C41*4%</f>
        <v>0</v>
      </c>
    </row>
    <row r="42" spans="1:4" ht="30.75" thickBot="1" x14ac:dyDescent="0.3">
      <c r="A42" s="10">
        <v>3</v>
      </c>
      <c r="B42" s="8" t="s">
        <v>417</v>
      </c>
      <c r="C42" s="120">
        <f>'ΑΝΑΛΥΤΙΚΟΣ ΠΙΝΑΚΑΣ'!H348</f>
        <v>0</v>
      </c>
      <c r="D42" s="120">
        <f t="shared" si="4"/>
        <v>0</v>
      </c>
    </row>
    <row r="43" spans="1:4" ht="45.75" thickBot="1" x14ac:dyDescent="0.3">
      <c r="A43" s="10">
        <v>4</v>
      </c>
      <c r="B43" s="8" t="s">
        <v>418</v>
      </c>
      <c r="C43" s="120">
        <f>'ΑΝΑΛΥΤΙΚΟΣ ΠΙΝΑΚΑΣ'!H355</f>
        <v>0</v>
      </c>
      <c r="D43" s="120">
        <f t="shared" si="4"/>
        <v>0</v>
      </c>
    </row>
    <row r="44" spans="1:4" ht="15.75" thickBot="1" x14ac:dyDescent="0.3">
      <c r="A44" s="11"/>
      <c r="B44" s="5" t="s">
        <v>419</v>
      </c>
      <c r="C44" s="121">
        <f>SUM(C40:C43)</f>
        <v>0</v>
      </c>
      <c r="D44" s="120">
        <f t="shared" si="4"/>
        <v>0</v>
      </c>
    </row>
    <row r="45" spans="1:4" ht="45" customHeight="1" thickBot="1" x14ac:dyDescent="0.3">
      <c r="A45" s="11"/>
      <c r="B45" s="5" t="s">
        <v>420</v>
      </c>
      <c r="C45" s="121">
        <f>C44+C37+C20+C29+C10</f>
        <v>743583.60499999998</v>
      </c>
      <c r="D45" s="121">
        <f>D44+D29+D20+D10+D37</f>
        <v>29743.3442</v>
      </c>
    </row>
    <row r="46" spans="1:4" s="1" customFormat="1" ht="59.45" customHeight="1" thickBot="1" x14ac:dyDescent="0.3">
      <c r="A46" s="14"/>
      <c r="B46" s="15"/>
      <c r="C46" s="16"/>
      <c r="D46" s="16"/>
    </row>
    <row r="47" spans="1:4" ht="36.950000000000003" customHeight="1" thickBot="1" x14ac:dyDescent="0.3">
      <c r="A47" s="203" t="s">
        <v>421</v>
      </c>
      <c r="B47" s="204"/>
      <c r="C47" s="204"/>
      <c r="D47" s="205"/>
    </row>
    <row r="48" spans="1:4" ht="30.75" thickBot="1" x14ac:dyDescent="0.3">
      <c r="A48" s="4" t="s">
        <v>378</v>
      </c>
      <c r="B48" s="5" t="s">
        <v>391</v>
      </c>
      <c r="C48" s="6" t="s">
        <v>380</v>
      </c>
      <c r="D48" s="6" t="s">
        <v>454</v>
      </c>
    </row>
    <row r="49" spans="1:4" ht="45.75" thickBot="1" x14ac:dyDescent="0.3">
      <c r="A49" s="10">
        <v>1</v>
      </c>
      <c r="B49" s="8" t="s">
        <v>422</v>
      </c>
      <c r="C49" s="120" t="e">
        <f>'ΑΝΑΛΥΤΙΚΟΣ ΠΙΝΑΚΑΣ'!#REF!</f>
        <v>#REF!</v>
      </c>
      <c r="D49" s="120" t="e">
        <f>C49*4%</f>
        <v>#REF!</v>
      </c>
    </row>
    <row r="50" spans="1:4" ht="30.75" thickBot="1" x14ac:dyDescent="0.3">
      <c r="A50" s="10">
        <v>2</v>
      </c>
      <c r="B50" s="8" t="s">
        <v>423</v>
      </c>
      <c r="C50" s="120" t="e">
        <f>'ΑΝΑΛΥΤΙΚΟΣ ΠΙΝΑΚΑΣ'!#REF!</f>
        <v>#REF!</v>
      </c>
      <c r="D50" s="120" t="e">
        <f t="shared" ref="D50:D51" si="5">C50*4%</f>
        <v>#REF!</v>
      </c>
    </row>
    <row r="51" spans="1:4" ht="60.75" thickBot="1" x14ac:dyDescent="0.3">
      <c r="A51" s="10">
        <v>5</v>
      </c>
      <c r="B51" s="9" t="s">
        <v>424</v>
      </c>
      <c r="C51" s="120" t="e">
        <f>'ΑΝΑΛΥΤΙΚΟΣ ΠΙΝΑΚΑΣ'!#REF!</f>
        <v>#REF!</v>
      </c>
      <c r="D51" s="120" t="e">
        <f t="shared" si="5"/>
        <v>#REF!</v>
      </c>
    </row>
    <row r="52" spans="1:4" ht="15.75" thickBot="1" x14ac:dyDescent="0.3">
      <c r="A52" s="11"/>
      <c r="B52" s="5" t="s">
        <v>414</v>
      </c>
      <c r="C52" s="121" t="e">
        <f>SUM(C49:C51)</f>
        <v>#REF!</v>
      </c>
      <c r="D52" s="121" t="e">
        <f>SUM(D49:D51)</f>
        <v>#REF!</v>
      </c>
    </row>
    <row r="54" spans="1:4" x14ac:dyDescent="0.25">
      <c r="C54" s="17" t="e">
        <f>C45+C52</f>
        <v>#REF!</v>
      </c>
      <c r="D54" s="17" t="e">
        <f>D45+D52</f>
        <v>#REF!</v>
      </c>
    </row>
  </sheetData>
  <mergeCells count="6">
    <mergeCell ref="A47:D47"/>
    <mergeCell ref="A1:D1"/>
    <mergeCell ref="A11:D11"/>
    <mergeCell ref="A21:D21"/>
    <mergeCell ref="A30:D30"/>
    <mergeCell ref="A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1</vt:i4>
      </vt:variant>
    </vt:vector>
  </HeadingPairs>
  <TitlesOfParts>
    <vt:vector size="5" baseType="lpstr">
      <vt:lpstr>ΑΝΑΛΥΤΙΚΟΣ ΠΙΝΑΚΑΣ</vt:lpstr>
      <vt:lpstr>ΣΥΝΟΠΤΙΚΟΣ</vt:lpstr>
      <vt:lpstr>ΕΓΓΥΗΣΗ ΣΥΜΜΕΤΟΧΗΣ</vt:lpstr>
      <vt:lpstr>ΕΓΓΥΗΣΗ ΚΑΛΗΣ ΕΚΤΕΛΕΣΗΣ</vt:lpstr>
      <vt:lpstr>'ΑΝΑΛΥΤΙΚΟΣ ΠΙΝΑΚΑΣ'!Print_Area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2026-10-21T11:15:15Z</cp:lastPrinted>
  <dcterms:created xsi:type="dcterms:W3CDTF">2022-05-11T10:27:00Z</dcterms:created>
  <dcterms:modified xsi:type="dcterms:W3CDTF">2026-10-30T07:33:08Z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EF60BA4AA32D4DA0AABAB87818E42211_12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